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330"/>
  <workbookPr codeName="ThisWorkbook" autoCompressPictures="0"/>
  <bookViews>
    <workbookView xWindow="240" yWindow="220" windowWidth="25360" windowHeight="14500" activeTab="5"/>
  </bookViews>
  <sheets>
    <sheet name="MPC" sheetId="1" r:id="rId1"/>
    <sheet name="JPC" sheetId="2" r:id="rId2"/>
    <sheet name="MPB" sheetId="3" r:id="rId3"/>
    <sheet name="JPB" sheetId="4" r:id="rId4"/>
    <sheet name="MPA" sheetId="5" r:id="rId5"/>
    <sheet name="JPA" sheetId="6" r:id="rId6"/>
    <sheet name="MJD" sheetId="7" r:id="rId7"/>
    <sheet name="JJD" sheetId="8" r:id="rId8"/>
    <sheet name="JJC" sheetId="9" r:id="rId9"/>
    <sheet name="MJC" sheetId="10" r:id="rId10"/>
    <sheet name="JJB" sheetId="11" r:id="rId11"/>
    <sheet name="MJB" sheetId="14" r:id="rId12"/>
    <sheet name="JJA" sheetId="12" r:id="rId13"/>
    <sheet name="MJA" sheetId="13" r:id="rId1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3" l="1"/>
  <c r="Q16" i="8"/>
  <c r="P16" i="8"/>
  <c r="O16" i="8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W29" i="6"/>
  <c r="V29" i="6"/>
  <c r="U29" i="6"/>
  <c r="T29" i="6"/>
  <c r="B38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W37" i="6"/>
  <c r="V37" i="6"/>
  <c r="U37" i="6"/>
  <c r="T37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W35" i="6"/>
  <c r="V35" i="6"/>
  <c r="U35" i="6"/>
  <c r="T35" i="6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W21" i="5"/>
  <c r="V21" i="5"/>
  <c r="U21" i="5"/>
  <c r="T21" i="5"/>
  <c r="H24" i="1"/>
  <c r="B18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AR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AG18" i="10"/>
  <c r="AH18" i="10"/>
  <c r="AS18" i="10"/>
  <c r="AU18" i="10"/>
  <c r="AT18" i="10"/>
  <c r="AN18" i="10"/>
  <c r="AO18" i="10"/>
  <c r="AQ18" i="10"/>
  <c r="AP18" i="10"/>
  <c r="AJ18" i="10"/>
  <c r="AK18" i="10"/>
  <c r="AM18" i="10"/>
  <c r="AL18" i="10"/>
  <c r="AI18" i="10"/>
  <c r="AI17" i="10"/>
  <c r="B40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U39" i="6"/>
  <c r="V39" i="6"/>
  <c r="W39" i="6"/>
  <c r="T39" i="6"/>
  <c r="O15" i="9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W33" i="6"/>
  <c r="V33" i="6"/>
  <c r="U33" i="6"/>
  <c r="T33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W31" i="6"/>
  <c r="V31" i="6"/>
  <c r="U31" i="6"/>
  <c r="T31" i="6"/>
  <c r="N16" i="3"/>
  <c r="N10" i="5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B16" i="3"/>
  <c r="C16" i="3"/>
  <c r="D16" i="3"/>
  <c r="E16" i="3"/>
  <c r="F16" i="3"/>
  <c r="G16" i="3"/>
  <c r="I16" i="3"/>
  <c r="J16" i="3"/>
  <c r="K16" i="3"/>
  <c r="L16" i="3"/>
  <c r="M16" i="3"/>
  <c r="O16" i="3"/>
  <c r="P16" i="3"/>
  <c r="Q16" i="3"/>
  <c r="R16" i="3"/>
  <c r="S16" i="3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B26" i="6"/>
  <c r="C26" i="6"/>
  <c r="D26" i="6"/>
  <c r="H26" i="6"/>
  <c r="I26" i="6"/>
  <c r="J26" i="6"/>
  <c r="K26" i="6"/>
  <c r="L26" i="6"/>
  <c r="M26" i="6"/>
  <c r="N26" i="6"/>
  <c r="O26" i="6"/>
  <c r="P26" i="6"/>
  <c r="E26" i="6"/>
  <c r="F26" i="6"/>
  <c r="G26" i="6"/>
  <c r="Q26" i="6"/>
  <c r="R26" i="6"/>
  <c r="S26" i="6"/>
  <c r="W25" i="6"/>
  <c r="V25" i="6"/>
  <c r="U25" i="6"/>
  <c r="T25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W27" i="6"/>
  <c r="V27" i="6"/>
  <c r="U27" i="6"/>
  <c r="T27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W23" i="6"/>
  <c r="V23" i="6"/>
  <c r="U23" i="6"/>
  <c r="T23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W21" i="6"/>
  <c r="V21" i="6"/>
  <c r="U21" i="6"/>
  <c r="T21" i="6"/>
  <c r="S32" i="1"/>
  <c r="R32" i="1"/>
  <c r="Q32" i="1"/>
  <c r="W31" i="1"/>
  <c r="V31" i="1"/>
  <c r="U31" i="1"/>
  <c r="T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W29" i="1"/>
  <c r="V29" i="1"/>
  <c r="U29" i="1"/>
  <c r="T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W27" i="1"/>
  <c r="V27" i="1"/>
  <c r="U27" i="1"/>
  <c r="T27" i="1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H16" i="2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W41" i="6"/>
  <c r="V41" i="6"/>
  <c r="U41" i="6"/>
  <c r="T41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W19" i="6"/>
  <c r="V19" i="6"/>
  <c r="U19" i="6"/>
  <c r="T19" i="6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W25" i="1"/>
  <c r="V25" i="1"/>
  <c r="U25" i="1"/>
  <c r="T25" i="1"/>
  <c r="S24" i="1"/>
  <c r="R24" i="1"/>
  <c r="Q24" i="1"/>
  <c r="P24" i="1"/>
  <c r="O24" i="1"/>
  <c r="N24" i="1"/>
  <c r="M24" i="1"/>
  <c r="L24" i="1"/>
  <c r="K24" i="1"/>
  <c r="J24" i="1"/>
  <c r="I24" i="1"/>
  <c r="G24" i="1"/>
  <c r="F24" i="1"/>
  <c r="E24" i="1"/>
  <c r="D24" i="1"/>
  <c r="C24" i="1"/>
  <c r="B24" i="1"/>
  <c r="W23" i="1"/>
  <c r="V23" i="1"/>
  <c r="U23" i="1"/>
  <c r="T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W21" i="1"/>
  <c r="V21" i="1"/>
  <c r="U21" i="1"/>
  <c r="T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W19" i="1"/>
  <c r="V19" i="1"/>
  <c r="U19" i="1"/>
  <c r="T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W17" i="1"/>
  <c r="V17" i="1"/>
  <c r="U17" i="1"/>
  <c r="T17" i="1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AY27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Y25" i="9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AQ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C30" i="8"/>
  <c r="D30" i="8"/>
  <c r="AL30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AQ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AP28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AQ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C26" i="8"/>
  <c r="D26" i="8"/>
  <c r="AL26" i="8"/>
  <c r="AZ27" i="9"/>
  <c r="BA27" i="9"/>
  <c r="AU25" i="9"/>
  <c r="AZ25" i="9"/>
  <c r="BB25" i="9"/>
  <c r="AQ27" i="9"/>
  <c r="AU27" i="9"/>
  <c r="AR27" i="9"/>
  <c r="AV27" i="9"/>
  <c r="AQ25" i="9"/>
  <c r="AR25" i="9"/>
  <c r="AV25" i="9"/>
  <c r="AX25" i="9"/>
  <c r="AH30" i="8"/>
  <c r="AP30" i="8"/>
  <c r="AI30" i="8"/>
  <c r="AM30" i="8"/>
  <c r="AN30" i="8"/>
  <c r="AS28" i="8"/>
  <c r="AR28" i="8"/>
  <c r="AH28" i="8"/>
  <c r="AL28" i="8"/>
  <c r="AI28" i="8"/>
  <c r="AM28" i="8"/>
  <c r="AH26" i="8"/>
  <c r="AP26" i="8"/>
  <c r="AI26" i="8"/>
  <c r="AM26" i="8"/>
  <c r="AO26" i="8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AZ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AZ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AZ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B27" i="9"/>
  <c r="AY21" i="9"/>
  <c r="AY23" i="9"/>
  <c r="AY29" i="9"/>
  <c r="AW25" i="9"/>
  <c r="BA25" i="9"/>
  <c r="AX27" i="9"/>
  <c r="AW27" i="9"/>
  <c r="AT27" i="9"/>
  <c r="AS27" i="9"/>
  <c r="AS25" i="9"/>
  <c r="AT25" i="9"/>
  <c r="AO30" i="8"/>
  <c r="AR30" i="8"/>
  <c r="AS30" i="8"/>
  <c r="AJ30" i="8"/>
  <c r="AK30" i="8"/>
  <c r="AG29" i="8"/>
  <c r="AO28" i="8"/>
  <c r="AN28" i="8"/>
  <c r="AK28" i="8"/>
  <c r="AJ28" i="8"/>
  <c r="AN26" i="8"/>
  <c r="AR26" i="8"/>
  <c r="AS26" i="8"/>
  <c r="AJ26" i="8"/>
  <c r="AK26" i="8"/>
  <c r="AV21" i="9"/>
  <c r="BA29" i="9"/>
  <c r="BB29" i="9"/>
  <c r="AQ29" i="9"/>
  <c r="AU29" i="9"/>
  <c r="AR29" i="9"/>
  <c r="AV29" i="9"/>
  <c r="BB23" i="9"/>
  <c r="BA23" i="9"/>
  <c r="AU23" i="9"/>
  <c r="AV23" i="9"/>
  <c r="AQ23" i="9"/>
  <c r="AR23" i="9"/>
  <c r="BB21" i="9"/>
  <c r="BA21" i="9"/>
  <c r="AR21" i="9"/>
  <c r="AQ21" i="9"/>
  <c r="AU21" i="9"/>
  <c r="X15" i="9"/>
  <c r="AY27" i="11"/>
  <c r="AP26" i="9"/>
  <c r="AP24" i="9"/>
  <c r="AG27" i="8"/>
  <c r="AG25" i="8"/>
  <c r="AX29" i="9"/>
  <c r="AW29" i="9"/>
  <c r="AS29" i="9"/>
  <c r="AT29" i="9"/>
  <c r="AT23" i="9"/>
  <c r="AS23" i="9"/>
  <c r="AX23" i="9"/>
  <c r="AW23" i="9"/>
  <c r="AX21" i="9"/>
  <c r="AW21" i="9"/>
  <c r="AT21" i="9"/>
  <c r="AS21" i="9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V21" i="2"/>
  <c r="W21" i="2"/>
  <c r="U21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B20" i="2"/>
  <c r="C20" i="2"/>
  <c r="D20" i="2"/>
  <c r="U19" i="2"/>
  <c r="W19" i="2"/>
  <c r="BN13" i="13"/>
  <c r="BM13" i="13"/>
  <c r="BL13" i="13"/>
  <c r="BK13" i="13"/>
  <c r="BJ13" i="13"/>
  <c r="BI13" i="13"/>
  <c r="BH13" i="13"/>
  <c r="BG13" i="13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N11" i="13"/>
  <c r="BM11" i="13"/>
  <c r="BL11" i="13"/>
  <c r="BK11" i="13"/>
  <c r="BJ11" i="13"/>
  <c r="BI11" i="13"/>
  <c r="BH11" i="13"/>
  <c r="BG11" i="13"/>
  <c r="BF11" i="13"/>
  <c r="BE11" i="13"/>
  <c r="BD11" i="13"/>
  <c r="BC11" i="13"/>
  <c r="BB11" i="13"/>
  <c r="BA11" i="13"/>
  <c r="AZ11" i="13"/>
  <c r="AY11" i="13"/>
  <c r="AX11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A13" i="14"/>
  <c r="AZ13" i="14"/>
  <c r="AY13" i="14"/>
  <c r="AX13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S18" i="4"/>
  <c r="R18" i="4"/>
  <c r="Q18" i="4"/>
  <c r="P18" i="4"/>
  <c r="O18" i="4"/>
  <c r="N18" i="4"/>
  <c r="M18" i="4"/>
  <c r="L18" i="4"/>
  <c r="K18" i="4"/>
  <c r="J18" i="4"/>
  <c r="B18" i="4"/>
  <c r="C18" i="4"/>
  <c r="D18" i="4"/>
  <c r="E18" i="4"/>
  <c r="F18" i="4"/>
  <c r="G18" i="4"/>
  <c r="H18" i="4"/>
  <c r="I18" i="4"/>
  <c r="W17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V9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U13" i="2"/>
  <c r="B16" i="2"/>
  <c r="C16" i="2"/>
  <c r="D16" i="2"/>
  <c r="E16" i="2"/>
  <c r="F16" i="2"/>
  <c r="G16" i="2"/>
  <c r="I16" i="2"/>
  <c r="J16" i="2"/>
  <c r="K16" i="2"/>
  <c r="L16" i="2"/>
  <c r="M16" i="2"/>
  <c r="N16" i="2"/>
  <c r="O16" i="2"/>
  <c r="P16" i="2"/>
  <c r="Q16" i="2"/>
  <c r="R16" i="2"/>
  <c r="S16" i="2"/>
  <c r="U15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BT27" i="12"/>
  <c r="BS27" i="12"/>
  <c r="BR27" i="12"/>
  <c r="BQ27" i="12"/>
  <c r="BP27" i="12"/>
  <c r="BO27" i="12"/>
  <c r="BN27" i="12"/>
  <c r="BM27" i="12"/>
  <c r="BL27" i="12"/>
  <c r="BK27" i="12"/>
  <c r="BJ27" i="12"/>
  <c r="BI27" i="12"/>
  <c r="BH27" i="12"/>
  <c r="BG27" i="12"/>
  <c r="BF27" i="12"/>
  <c r="BE27" i="12"/>
  <c r="BD27" i="12"/>
  <c r="BC27" i="12"/>
  <c r="BB27" i="12"/>
  <c r="BA27" i="12"/>
  <c r="AZ27" i="12"/>
  <c r="AY27" i="12"/>
  <c r="AX27" i="12"/>
  <c r="AV27" i="12"/>
  <c r="AW27" i="12"/>
  <c r="BZ27" i="12"/>
  <c r="AU27" i="12"/>
  <c r="AT27" i="12"/>
  <c r="AS27" i="12"/>
  <c r="AR27" i="12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C27" i="12"/>
  <c r="D27" i="12"/>
  <c r="E27" i="12"/>
  <c r="BY27" i="12"/>
  <c r="CC27" i="12"/>
  <c r="BT25" i="12"/>
  <c r="BS25" i="12"/>
  <c r="BR25" i="12"/>
  <c r="BQ25" i="12"/>
  <c r="BP25" i="12"/>
  <c r="BO25" i="12"/>
  <c r="BN25" i="12"/>
  <c r="BM25" i="12"/>
  <c r="BL25" i="12"/>
  <c r="BK25" i="12"/>
  <c r="BJ25" i="12"/>
  <c r="BI25" i="12"/>
  <c r="BH25" i="12"/>
  <c r="BG25" i="12"/>
  <c r="BF25" i="12"/>
  <c r="BE25" i="12"/>
  <c r="BD25" i="12"/>
  <c r="BC25" i="12"/>
  <c r="BB25" i="12"/>
  <c r="BA25" i="12"/>
  <c r="AZ25" i="12"/>
  <c r="AY25" i="12"/>
  <c r="AX25" i="12"/>
  <c r="AW25" i="12"/>
  <c r="AV25" i="12"/>
  <c r="BV25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T23" i="12"/>
  <c r="BS23" i="12"/>
  <c r="BR23" i="12"/>
  <c r="BQ23" i="12"/>
  <c r="BP23" i="12"/>
  <c r="BO23" i="12"/>
  <c r="BN23" i="12"/>
  <c r="BM23" i="12"/>
  <c r="BL23" i="12"/>
  <c r="BK23" i="12"/>
  <c r="BJ23" i="12"/>
  <c r="BI23" i="12"/>
  <c r="BH23" i="12"/>
  <c r="BG23" i="12"/>
  <c r="BF23" i="12"/>
  <c r="BE23" i="12"/>
  <c r="BD23" i="12"/>
  <c r="BC23" i="12"/>
  <c r="BB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U23" i="12"/>
  <c r="BT21" i="12"/>
  <c r="BS21" i="12"/>
  <c r="BR21" i="12"/>
  <c r="BQ21" i="12"/>
  <c r="BP21" i="12"/>
  <c r="BO21" i="12"/>
  <c r="BN21" i="12"/>
  <c r="BM21" i="12"/>
  <c r="BL21" i="12"/>
  <c r="BK21" i="12"/>
  <c r="BJ21" i="12"/>
  <c r="BI21" i="12"/>
  <c r="BH21" i="12"/>
  <c r="BG21" i="12"/>
  <c r="BF21" i="12"/>
  <c r="BE21" i="12"/>
  <c r="BD21" i="12"/>
  <c r="BC21" i="12"/>
  <c r="BB21" i="12"/>
  <c r="BA21" i="12"/>
  <c r="AZ21" i="12"/>
  <c r="AY21" i="12"/>
  <c r="AX21" i="12"/>
  <c r="AW21" i="12"/>
  <c r="AV21" i="12"/>
  <c r="BV21" i="12"/>
  <c r="AU21" i="12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C21" i="12"/>
  <c r="D21" i="12"/>
  <c r="BU21" i="12"/>
  <c r="BT19" i="12"/>
  <c r="BS19" i="12"/>
  <c r="BR19" i="12"/>
  <c r="BQ19" i="12"/>
  <c r="BP19" i="12"/>
  <c r="BO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B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T17" i="12"/>
  <c r="BS17" i="12"/>
  <c r="BR17" i="12"/>
  <c r="BQ17" i="12"/>
  <c r="BP17" i="12"/>
  <c r="BO17" i="12"/>
  <c r="BN17" i="12"/>
  <c r="BM17" i="12"/>
  <c r="BL17" i="12"/>
  <c r="BK17" i="12"/>
  <c r="BJ17" i="12"/>
  <c r="BI17" i="12"/>
  <c r="BH17" i="12"/>
  <c r="BG17" i="12"/>
  <c r="BF17" i="12"/>
  <c r="BE17" i="12"/>
  <c r="BD17" i="12"/>
  <c r="BC17" i="12"/>
  <c r="BB17" i="12"/>
  <c r="BA17" i="12"/>
  <c r="AZ17" i="12"/>
  <c r="AY17" i="12"/>
  <c r="AX17" i="12"/>
  <c r="AW17" i="12"/>
  <c r="AV17" i="12"/>
  <c r="BV17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T15" i="12"/>
  <c r="BS15" i="12"/>
  <c r="BR15" i="12"/>
  <c r="BQ15" i="12"/>
  <c r="BP15" i="12"/>
  <c r="BO15" i="12"/>
  <c r="BN15" i="12"/>
  <c r="BM15" i="12"/>
  <c r="BL15" i="12"/>
  <c r="BK15" i="12"/>
  <c r="BJ15" i="12"/>
  <c r="BI15" i="12"/>
  <c r="BH15" i="12"/>
  <c r="BG15" i="12"/>
  <c r="BF15" i="12"/>
  <c r="BE15" i="12"/>
  <c r="BD15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U15" i="12"/>
  <c r="BT13" i="12"/>
  <c r="BS13" i="12"/>
  <c r="BR13" i="12"/>
  <c r="BQ13" i="12"/>
  <c r="BP13" i="12"/>
  <c r="BO13" i="12"/>
  <c r="BN13" i="12"/>
  <c r="BM13" i="12"/>
  <c r="BL13" i="12"/>
  <c r="BK13" i="12"/>
  <c r="BJ13" i="12"/>
  <c r="BI13" i="12"/>
  <c r="BH13" i="12"/>
  <c r="BG13" i="12"/>
  <c r="BF13" i="12"/>
  <c r="BE13" i="12"/>
  <c r="BD13" i="12"/>
  <c r="BC13" i="12"/>
  <c r="BB13" i="12"/>
  <c r="BA13" i="12"/>
  <c r="AZ13" i="12"/>
  <c r="AY13" i="12"/>
  <c r="AX13" i="12"/>
  <c r="AW13" i="12"/>
  <c r="AV13" i="12"/>
  <c r="B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C13" i="12"/>
  <c r="D13" i="12"/>
  <c r="CC13" i="12"/>
  <c r="BT11" i="12"/>
  <c r="BS11" i="12"/>
  <c r="BR11" i="12"/>
  <c r="BQ11" i="12"/>
  <c r="BP11" i="12"/>
  <c r="BO11" i="12"/>
  <c r="BN11" i="12"/>
  <c r="BM11" i="12"/>
  <c r="BL11" i="12"/>
  <c r="BK11" i="12"/>
  <c r="BJ11" i="12"/>
  <c r="BI11" i="12"/>
  <c r="BH11" i="12"/>
  <c r="BG11" i="12"/>
  <c r="BF11" i="12"/>
  <c r="BE11" i="12"/>
  <c r="BD11" i="12"/>
  <c r="BC11" i="12"/>
  <c r="BB11" i="12"/>
  <c r="BA11" i="12"/>
  <c r="AZ11" i="12"/>
  <c r="AY11" i="12"/>
  <c r="AV11" i="12"/>
  <c r="AW11" i="12"/>
  <c r="AX11" i="12"/>
  <c r="B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K33" i="11"/>
  <c r="BJ33" i="11"/>
  <c r="BI33" i="11"/>
  <c r="BH33" i="11"/>
  <c r="BG33" i="11"/>
  <c r="BF33" i="11"/>
  <c r="BE33" i="11"/>
  <c r="BD33" i="11"/>
  <c r="BC33" i="11"/>
  <c r="BB33" i="11"/>
  <c r="BA33" i="11"/>
  <c r="AZ33" i="11"/>
  <c r="AY33" i="11"/>
  <c r="AX33" i="11"/>
  <c r="AW33" i="11"/>
  <c r="AV33" i="11"/>
  <c r="AU33" i="11"/>
  <c r="AT33" i="11"/>
  <c r="AS33" i="11"/>
  <c r="AR33" i="11"/>
  <c r="AQ33" i="11"/>
  <c r="AP33" i="11"/>
  <c r="AO33" i="11"/>
  <c r="AN33" i="11"/>
  <c r="AM33" i="11"/>
  <c r="BM33" i="11"/>
  <c r="AL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BK31" i="11"/>
  <c r="BJ31" i="11"/>
  <c r="BI31" i="11"/>
  <c r="BH31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O31" i="11"/>
  <c r="AM31" i="11"/>
  <c r="AN31" i="11"/>
  <c r="BQ31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D31" i="11"/>
  <c r="AE31" i="11"/>
  <c r="AF31" i="11"/>
  <c r="AG31" i="11"/>
  <c r="AH31" i="11"/>
  <c r="AI31" i="11"/>
  <c r="AJ31" i="11"/>
  <c r="AK31" i="11"/>
  <c r="AL31" i="11"/>
  <c r="BP31" i="11"/>
  <c r="BS31" i="11"/>
  <c r="BL31" i="11"/>
  <c r="BK29" i="11"/>
  <c r="BJ29" i="11"/>
  <c r="BI29" i="11"/>
  <c r="BH29" i="11"/>
  <c r="BG29" i="11"/>
  <c r="BF29" i="11"/>
  <c r="BE29" i="11"/>
  <c r="BD29" i="11"/>
  <c r="BC29" i="11"/>
  <c r="BB29" i="11"/>
  <c r="BA29" i="11"/>
  <c r="AZ29" i="11"/>
  <c r="AY29" i="11"/>
  <c r="AX29" i="11"/>
  <c r="AW29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AJ29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T29" i="11"/>
  <c r="BK27" i="11"/>
  <c r="BJ27" i="11"/>
  <c r="BI27" i="11"/>
  <c r="BH27" i="11"/>
  <c r="BG27" i="11"/>
  <c r="BF27" i="11"/>
  <c r="BE27" i="11"/>
  <c r="BD27" i="11"/>
  <c r="BC27" i="11"/>
  <c r="BB27" i="11"/>
  <c r="BA27" i="11"/>
  <c r="AZ27" i="11"/>
  <c r="AX27" i="11"/>
  <c r="AW27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L27" i="11"/>
  <c r="BK25" i="11"/>
  <c r="BJ25" i="11"/>
  <c r="BI25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K23" i="11"/>
  <c r="BJ23" i="11"/>
  <c r="BI23" i="11"/>
  <c r="BH23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BU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K21" i="11"/>
  <c r="BJ21" i="11"/>
  <c r="BI21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K19" i="11"/>
  <c r="BJ19" i="11"/>
  <c r="BI19" i="11"/>
  <c r="BH19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C19" i="11"/>
  <c r="D19" i="11"/>
  <c r="BL19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M17" i="11"/>
  <c r="AN17" i="11"/>
  <c r="AO17" i="11"/>
  <c r="BQ17" i="11"/>
  <c r="BM17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AL17" i="11"/>
  <c r="BL17" i="11"/>
  <c r="BN17" i="11"/>
  <c r="BK15" i="11"/>
  <c r="BJ15" i="11"/>
  <c r="BI15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C15" i="11"/>
  <c r="D15" i="11"/>
  <c r="E15" i="11"/>
  <c r="F15" i="11"/>
  <c r="G15" i="11"/>
  <c r="H15" i="11"/>
  <c r="I15" i="11"/>
  <c r="J15" i="11"/>
  <c r="K15" i="11"/>
  <c r="L15" i="11"/>
  <c r="M15" i="11"/>
  <c r="BP15" i="11"/>
  <c r="BK13" i="11"/>
  <c r="BJ13" i="11"/>
  <c r="BI13" i="11"/>
  <c r="BH13" i="11"/>
  <c r="BG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BL13" i="11"/>
  <c r="BK11" i="11"/>
  <c r="BJ11" i="11"/>
  <c r="BI11" i="11"/>
  <c r="BH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AG32" i="8"/>
  <c r="AG24" i="8"/>
  <c r="AG22" i="8"/>
  <c r="AG20" i="8"/>
  <c r="AG18" i="8"/>
  <c r="AG16" i="8"/>
  <c r="AG14" i="8"/>
  <c r="AG12" i="8"/>
  <c r="AG10" i="8"/>
  <c r="AP19" i="9"/>
  <c r="AZ19" i="9"/>
  <c r="AY19" i="9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C18" i="8"/>
  <c r="D18" i="8"/>
  <c r="AH18" i="8"/>
  <c r="AI12" i="10"/>
  <c r="AI14" i="10"/>
  <c r="AI16" i="10"/>
  <c r="AI20" i="10"/>
  <c r="AI22" i="10"/>
  <c r="AP11" i="9"/>
  <c r="AP13" i="9"/>
  <c r="AP15" i="9"/>
  <c r="AP17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C31" i="9"/>
  <c r="D31" i="9"/>
  <c r="AY31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W15" i="9"/>
  <c r="V15" i="9"/>
  <c r="U15" i="9"/>
  <c r="T15" i="9"/>
  <c r="S15" i="9"/>
  <c r="R15" i="9"/>
  <c r="Q15" i="9"/>
  <c r="P15" i="9"/>
  <c r="N15" i="9"/>
  <c r="M15" i="9"/>
  <c r="L15" i="9"/>
  <c r="K15" i="9"/>
  <c r="J15" i="9"/>
  <c r="I15" i="9"/>
  <c r="H15" i="9"/>
  <c r="G15" i="9"/>
  <c r="F15" i="9"/>
  <c r="E15" i="9"/>
  <c r="D15" i="9"/>
  <c r="C15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T16" i="10"/>
  <c r="U16" i="10"/>
  <c r="AO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N16" i="10"/>
  <c r="AQ16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AO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B12" i="10"/>
  <c r="C12" i="10"/>
  <c r="AJ12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AS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N10" i="10"/>
  <c r="AF32" i="8"/>
  <c r="AE32" i="8"/>
  <c r="AD32" i="8"/>
  <c r="AC32" i="8"/>
  <c r="AB32" i="8"/>
  <c r="AA32" i="8"/>
  <c r="Z32" i="8"/>
  <c r="Y32" i="8"/>
  <c r="X32" i="8"/>
  <c r="W32" i="8"/>
  <c r="V32" i="8"/>
  <c r="U32" i="8"/>
  <c r="R32" i="8"/>
  <c r="S32" i="8"/>
  <c r="T32" i="8"/>
  <c r="AI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N16" i="8"/>
  <c r="M16" i="8"/>
  <c r="L16" i="8"/>
  <c r="K16" i="8"/>
  <c r="J16" i="8"/>
  <c r="I16" i="8"/>
  <c r="H16" i="8"/>
  <c r="G16" i="8"/>
  <c r="F16" i="8"/>
  <c r="E16" i="8"/>
  <c r="D16" i="8"/>
  <c r="C16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H14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AL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G25" i="7"/>
  <c r="AE23" i="7"/>
  <c r="AD23" i="7"/>
  <c r="AC23" i="7"/>
  <c r="AB23" i="7"/>
  <c r="AA23" i="7"/>
  <c r="Z23" i="7"/>
  <c r="Y23" i="7"/>
  <c r="X23" i="7"/>
  <c r="W23" i="7"/>
  <c r="V23" i="7"/>
  <c r="U23" i="7"/>
  <c r="T23" i="7"/>
  <c r="Q23" i="7"/>
  <c r="R23" i="7"/>
  <c r="S23" i="7"/>
  <c r="AH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Q17" i="7"/>
  <c r="R17" i="7"/>
  <c r="AH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B15" i="7"/>
  <c r="C15" i="7"/>
  <c r="D15" i="7"/>
  <c r="AK15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B11" i="7"/>
  <c r="C11" i="7"/>
  <c r="D11" i="7"/>
  <c r="AG11" i="7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S12" i="5"/>
  <c r="R12" i="5"/>
  <c r="Q12" i="5"/>
  <c r="P12" i="5"/>
  <c r="O12" i="5"/>
  <c r="N12" i="5"/>
  <c r="M12" i="5"/>
  <c r="L12" i="5"/>
  <c r="K12" i="5"/>
  <c r="B12" i="5"/>
  <c r="C12" i="5"/>
  <c r="D12" i="5"/>
  <c r="E12" i="5"/>
  <c r="F12" i="5"/>
  <c r="G12" i="5"/>
  <c r="H12" i="5"/>
  <c r="I12" i="5"/>
  <c r="J12" i="5"/>
  <c r="W11" i="5"/>
  <c r="V11" i="5"/>
  <c r="U11" i="5"/>
  <c r="T11" i="5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U21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B14" i="6"/>
  <c r="C14" i="6"/>
  <c r="D14" i="6"/>
  <c r="U13" i="6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U17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P12" i="6"/>
  <c r="O12" i="6"/>
  <c r="N12" i="6"/>
  <c r="J12" i="6"/>
  <c r="I12" i="6"/>
  <c r="H12" i="6"/>
  <c r="S12" i="6"/>
  <c r="R12" i="6"/>
  <c r="Q12" i="6"/>
  <c r="M12" i="6"/>
  <c r="L12" i="6"/>
  <c r="K12" i="6"/>
  <c r="G12" i="6"/>
  <c r="F12" i="6"/>
  <c r="E12" i="6"/>
  <c r="D12" i="6"/>
  <c r="C12" i="6"/>
  <c r="B12" i="6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V11" i="4"/>
  <c r="S10" i="5"/>
  <c r="R10" i="5"/>
  <c r="Q10" i="5"/>
  <c r="P10" i="5"/>
  <c r="O10" i="5"/>
  <c r="M10" i="5"/>
  <c r="L10" i="5"/>
  <c r="K10" i="5"/>
  <c r="J10" i="5"/>
  <c r="I10" i="5"/>
  <c r="H10" i="5"/>
  <c r="G10" i="5"/>
  <c r="F10" i="5"/>
  <c r="E10" i="5"/>
  <c r="D10" i="5"/>
  <c r="C10" i="5"/>
  <c r="B10" i="5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S22" i="4"/>
  <c r="R22" i="4"/>
  <c r="Q22" i="4"/>
  <c r="P22" i="4"/>
  <c r="O22" i="4"/>
  <c r="N22" i="4"/>
  <c r="M22" i="4"/>
  <c r="L22" i="4"/>
  <c r="K22" i="4"/>
  <c r="J22" i="4"/>
  <c r="I22" i="4"/>
  <c r="H22" i="4"/>
  <c r="B22" i="4"/>
  <c r="C22" i="4"/>
  <c r="D22" i="4"/>
  <c r="E22" i="4"/>
  <c r="F22" i="4"/>
  <c r="G22" i="4"/>
  <c r="V21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O22" i="10"/>
  <c r="AN22" i="10"/>
  <c r="AQ22" i="10"/>
  <c r="AG23" i="7"/>
  <c r="AK23" i="7"/>
  <c r="W17" i="6"/>
  <c r="AR19" i="9"/>
  <c r="AV19" i="9"/>
  <c r="AQ19" i="9"/>
  <c r="AU19" i="9"/>
  <c r="U23" i="2"/>
  <c r="AQ14" i="8"/>
  <c r="BU17" i="11"/>
  <c r="BU13" i="11"/>
  <c r="BU17" i="12"/>
  <c r="BX17" i="12"/>
  <c r="BY17" i="12"/>
  <c r="BZ17" i="12"/>
  <c r="CB17" i="12"/>
  <c r="BU25" i="12"/>
  <c r="BV27" i="12"/>
  <c r="BU19" i="12"/>
  <c r="BZ25" i="12"/>
  <c r="BU27" i="12"/>
  <c r="BX27" i="12"/>
  <c r="BM21" i="11"/>
  <c r="BQ21" i="11"/>
  <c r="BM25" i="11"/>
  <c r="BQ25" i="11"/>
  <c r="BM29" i="11"/>
  <c r="BQ33" i="11"/>
  <c r="BL21" i="11"/>
  <c r="BP21" i="11"/>
  <c r="BL25" i="11"/>
  <c r="BP25" i="11"/>
  <c r="BP27" i="11"/>
  <c r="BL29" i="11"/>
  <c r="BP29" i="11"/>
  <c r="BL33" i="11"/>
  <c r="BO33" i="11"/>
  <c r="BP33" i="11"/>
  <c r="V15" i="2"/>
  <c r="BX25" i="12"/>
  <c r="BW25" i="12"/>
  <c r="BW17" i="12"/>
  <c r="BR31" i="11"/>
  <c r="W25" i="4"/>
  <c r="AG19" i="7"/>
  <c r="AG15" i="7"/>
  <c r="U17" i="2"/>
  <c r="U11" i="1"/>
  <c r="AQ18" i="8"/>
  <c r="BM19" i="11"/>
  <c r="W13" i="1"/>
  <c r="W13" i="2"/>
  <c r="V13" i="2"/>
  <c r="T13" i="2"/>
  <c r="AP22" i="10"/>
  <c r="AN12" i="10"/>
  <c r="AK14" i="10"/>
  <c r="AR17" i="9"/>
  <c r="AR31" i="9"/>
  <c r="AP28" i="9"/>
  <c r="AP13" i="7"/>
  <c r="AP15" i="7"/>
  <c r="V13" i="5"/>
  <c r="W9" i="5"/>
  <c r="U11" i="6"/>
  <c r="U19" i="4"/>
  <c r="U17" i="4"/>
  <c r="BQ15" i="11"/>
  <c r="BS15" i="11"/>
  <c r="BL15" i="11"/>
  <c r="U13" i="4"/>
  <c r="AP22" i="9"/>
  <c r="AZ15" i="9"/>
  <c r="AP20" i="9"/>
  <c r="V15" i="4"/>
  <c r="BQ13" i="11"/>
  <c r="BQ11" i="11"/>
  <c r="BW21" i="12"/>
  <c r="BX21" i="12"/>
  <c r="BV19" i="12"/>
  <c r="BW19" i="12"/>
  <c r="U9" i="3"/>
  <c r="V9" i="3"/>
  <c r="BN33" i="11"/>
  <c r="BZ19" i="12"/>
  <c r="BX19" i="12"/>
  <c r="CB27" i="12"/>
  <c r="U27" i="2"/>
  <c r="V23" i="2"/>
  <c r="W23" i="2"/>
  <c r="W15" i="2"/>
  <c r="T15" i="2"/>
  <c r="W9" i="2"/>
  <c r="U9" i="2"/>
  <c r="V9" i="2"/>
  <c r="U13" i="1"/>
  <c r="U9" i="1"/>
  <c r="W9" i="1"/>
  <c r="T9" i="1"/>
  <c r="AJ23" i="7"/>
  <c r="V25" i="4"/>
  <c r="U25" i="4"/>
  <c r="T25" i="4"/>
  <c r="AL10" i="8"/>
  <c r="AP10" i="8"/>
  <c r="CC19" i="12"/>
  <c r="BY19" i="12"/>
  <c r="CB19" i="12"/>
  <c r="BR25" i="11"/>
  <c r="BY21" i="12"/>
  <c r="BY13" i="12"/>
  <c r="V15" i="5"/>
  <c r="AG13" i="7"/>
  <c r="AK13" i="7"/>
  <c r="AO12" i="10"/>
  <c r="AP12" i="10"/>
  <c r="AS12" i="10"/>
  <c r="AK12" i="10"/>
  <c r="AR14" i="10"/>
  <c r="AS14" i="10"/>
  <c r="AT14" i="10"/>
  <c r="AN14" i="10"/>
  <c r="AQ14" i="10"/>
  <c r="AJ14" i="10"/>
  <c r="AJ20" i="10"/>
  <c r="AN20" i="10"/>
  <c r="AK20" i="10"/>
  <c r="AO20" i="10"/>
  <c r="BM31" i="11"/>
  <c r="BO31" i="11"/>
  <c r="BR33" i="11"/>
  <c r="BS33" i="11"/>
  <c r="BO17" i="11"/>
  <c r="AO21" i="7"/>
  <c r="AG21" i="7"/>
  <c r="CC15" i="12"/>
  <c r="BY15" i="12"/>
  <c r="BV15" i="12"/>
  <c r="BZ15" i="12"/>
  <c r="CC23" i="12"/>
  <c r="BY23" i="12"/>
  <c r="BV23" i="12"/>
  <c r="BW23" i="12"/>
  <c r="BZ23" i="12"/>
  <c r="W11" i="4"/>
  <c r="BN29" i="11"/>
  <c r="BZ21" i="12"/>
  <c r="BZ13" i="12"/>
  <c r="BU13" i="12"/>
  <c r="AK27" i="7"/>
  <c r="AL27" i="7"/>
  <c r="AM27" i="7"/>
  <c r="AS22" i="10"/>
  <c r="BT13" i="11"/>
  <c r="BV13" i="11"/>
  <c r="BP13" i="11"/>
  <c r="BU15" i="11"/>
  <c r="BM15" i="11"/>
  <c r="BO15" i="11"/>
  <c r="BT17" i="11"/>
  <c r="BV17" i="11"/>
  <c r="BP17" i="11"/>
  <c r="BR17" i="11"/>
  <c r="BT23" i="11"/>
  <c r="BW23" i="11"/>
  <c r="BL23" i="11"/>
  <c r="BM23" i="11"/>
  <c r="BO23" i="11"/>
  <c r="BP23" i="11"/>
  <c r="BQ23" i="11"/>
  <c r="BQ27" i="11"/>
  <c r="BR27" i="11"/>
  <c r="BM27" i="11"/>
  <c r="BU31" i="11"/>
  <c r="U13" i="5"/>
  <c r="V21" i="3"/>
  <c r="W9" i="3"/>
  <c r="V11" i="6"/>
  <c r="AO19" i="7"/>
  <c r="AK21" i="7"/>
  <c r="AO23" i="7"/>
  <c r="AI12" i="8"/>
  <c r="AH12" i="8"/>
  <c r="AK12" i="8"/>
  <c r="AR12" i="10"/>
  <c r="BU27" i="11"/>
  <c r="BU33" i="11"/>
  <c r="U9" i="5"/>
  <c r="U9" i="6"/>
  <c r="W17" i="3"/>
  <c r="AK11" i="7"/>
  <c r="AO15" i="7"/>
  <c r="AO25" i="7"/>
  <c r="AP27" i="7"/>
  <c r="AI10" i="8"/>
  <c r="AL12" i="8"/>
  <c r="AM32" i="8"/>
  <c r="AO10" i="10"/>
  <c r="AQ10" i="10"/>
  <c r="AS16" i="10"/>
  <c r="AK22" i="10"/>
  <c r="AP18" i="8"/>
  <c r="AS18" i="8"/>
  <c r="AI22" i="8"/>
  <c r="BT31" i="11"/>
  <c r="CD15" i="12"/>
  <c r="CD19" i="12"/>
  <c r="CD23" i="12"/>
  <c r="W17" i="2"/>
  <c r="W15" i="3"/>
  <c r="V23" i="5"/>
  <c r="V23" i="4"/>
  <c r="AH11" i="7"/>
  <c r="AJ11" i="7"/>
  <c r="AH10" i="8"/>
  <c r="AL14" i="8"/>
  <c r="AM14" i="8"/>
  <c r="AR10" i="10"/>
  <c r="AT10" i="10"/>
  <c r="AR20" i="10"/>
  <c r="AS20" i="10"/>
  <c r="BM13" i="11"/>
  <c r="BN13" i="11"/>
  <c r="BZ11" i="12"/>
  <c r="CC17" i="12"/>
  <c r="CC21" i="12"/>
  <c r="CD27" i="12"/>
  <c r="CE27" i="12"/>
  <c r="V17" i="4"/>
  <c r="T17" i="4"/>
  <c r="BL11" i="14"/>
  <c r="V11" i="2"/>
  <c r="V13" i="4"/>
  <c r="AZ13" i="9"/>
  <c r="AX19" i="9"/>
  <c r="BA19" i="9"/>
  <c r="AV15" i="9"/>
  <c r="AQ13" i="9"/>
  <c r="AQ15" i="9"/>
  <c r="AU15" i="9"/>
  <c r="AY13" i="9"/>
  <c r="AY17" i="9"/>
  <c r="AR15" i="9"/>
  <c r="AT19" i="9"/>
  <c r="AV17" i="9"/>
  <c r="AQ17" i="9"/>
  <c r="BB19" i="9"/>
  <c r="AV31" i="9"/>
  <c r="AU17" i="9"/>
  <c r="AX17" i="9"/>
  <c r="AW19" i="9"/>
  <c r="AV13" i="9"/>
  <c r="AU13" i="9"/>
  <c r="AR13" i="9"/>
  <c r="AY15" i="9"/>
  <c r="AL11" i="7"/>
  <c r="AI14" i="8"/>
  <c r="AJ14" i="8"/>
  <c r="AI16" i="8"/>
  <c r="AI18" i="8"/>
  <c r="AK18" i="8"/>
  <c r="AM22" i="8"/>
  <c r="AM18" i="8"/>
  <c r="AP12" i="8"/>
  <c r="AM12" i="8"/>
  <c r="AN12" i="8"/>
  <c r="AP22" i="8"/>
  <c r="AP14" i="8"/>
  <c r="AS14" i="8"/>
  <c r="AP32" i="8"/>
  <c r="AL18" i="8"/>
  <c r="AQ22" i="8"/>
  <c r="AR22" i="8"/>
  <c r="V9" i="4"/>
  <c r="BN31" i="11"/>
  <c r="BW27" i="12"/>
  <c r="U15" i="3"/>
  <c r="W13" i="3"/>
  <c r="U17" i="5"/>
  <c r="V17" i="5"/>
  <c r="W17" i="5"/>
  <c r="U23" i="5"/>
  <c r="W23" i="5"/>
  <c r="W15" i="6"/>
  <c r="V15" i="6"/>
  <c r="V33" i="1"/>
  <c r="U33" i="1"/>
  <c r="AP11" i="7"/>
  <c r="AO13" i="7"/>
  <c r="AP21" i="7"/>
  <c r="AQ21" i="7"/>
  <c r="AH21" i="7"/>
  <c r="AJ22" i="10"/>
  <c r="AR22" i="10"/>
  <c r="AU31" i="9"/>
  <c r="AQ31" i="9"/>
  <c r="AL12" i="10"/>
  <c r="AM12" i="10"/>
  <c r="V9" i="6"/>
  <c r="V15" i="3"/>
  <c r="T15" i="3"/>
  <c r="U15" i="6"/>
  <c r="BT11" i="11"/>
  <c r="BL11" i="11"/>
  <c r="BP11" i="11"/>
  <c r="BY25" i="12"/>
  <c r="CC25" i="12"/>
  <c r="V19" i="3"/>
  <c r="W19" i="3"/>
  <c r="U19" i="3"/>
  <c r="V17" i="3"/>
  <c r="U17" i="3"/>
  <c r="AH25" i="7"/>
  <c r="AI25" i="7"/>
  <c r="AP25" i="7"/>
  <c r="BS17" i="11"/>
  <c r="BN23" i="11"/>
  <c r="CA15" i="12"/>
  <c r="CA27" i="12"/>
  <c r="BX23" i="12"/>
  <c r="BX15" i="12"/>
  <c r="AO11" i="7"/>
  <c r="AS19" i="9"/>
  <c r="BS23" i="11"/>
  <c r="BW15" i="12"/>
  <c r="CA17" i="12"/>
  <c r="CA19" i="12"/>
  <c r="BW17" i="11"/>
  <c r="W11" i="6"/>
  <c r="W33" i="1"/>
  <c r="W9" i="6"/>
  <c r="AI23" i="7"/>
  <c r="AP16" i="10"/>
  <c r="AL21" i="7"/>
  <c r="AM21" i="7"/>
  <c r="AH27" i="7"/>
  <c r="W13" i="4"/>
  <c r="V17" i="6"/>
  <c r="T17" i="6"/>
  <c r="V13" i="6"/>
  <c r="W13" i="6"/>
  <c r="T13" i="6"/>
  <c r="W15" i="5"/>
  <c r="U15" i="5"/>
  <c r="T15" i="5"/>
  <c r="AH13" i="7"/>
  <c r="AL13" i="7"/>
  <c r="AN13" i="7"/>
  <c r="AL23" i="7"/>
  <c r="AM23" i="7"/>
  <c r="AP23" i="7"/>
  <c r="AQ23" i="7"/>
  <c r="U21" i="4"/>
  <c r="AL17" i="7"/>
  <c r="AG27" i="7"/>
  <c r="AO27" i="7"/>
  <c r="AJ16" i="10"/>
  <c r="AR16" i="10"/>
  <c r="BT33" i="11"/>
  <c r="CD13" i="12"/>
  <c r="CE13" i="12"/>
  <c r="CD17" i="12"/>
  <c r="CF17" i="12"/>
  <c r="CD21" i="12"/>
  <c r="CF21" i="12"/>
  <c r="CD25" i="12"/>
  <c r="U15" i="4"/>
  <c r="W15" i="4"/>
  <c r="BO25" i="11"/>
  <c r="AK10" i="10"/>
  <c r="AP17" i="7"/>
  <c r="U23" i="4"/>
  <c r="W23" i="4"/>
  <c r="W21" i="3"/>
  <c r="T21" i="3"/>
  <c r="AG17" i="7"/>
  <c r="AJ17" i="7"/>
  <c r="AK17" i="7"/>
  <c r="AK25" i="7"/>
  <c r="AQ12" i="8"/>
  <c r="AS12" i="8"/>
  <c r="AQ32" i="8"/>
  <c r="AS32" i="8"/>
  <c r="AJ10" i="10"/>
  <c r="AZ31" i="9"/>
  <c r="BB31" i="9"/>
  <c r="BT15" i="11"/>
  <c r="W25" i="2"/>
  <c r="W11" i="1"/>
  <c r="AK16" i="10"/>
  <c r="AZ17" i="9"/>
  <c r="BU29" i="11"/>
  <c r="CD11" i="12"/>
  <c r="AR11" i="9"/>
  <c r="AH32" i="8"/>
  <c r="BM11" i="11"/>
  <c r="BP19" i="11"/>
  <c r="BT21" i="11"/>
  <c r="BU21" i="11"/>
  <c r="BV21" i="11"/>
  <c r="BT27" i="11"/>
  <c r="BW27" i="11"/>
  <c r="AQ11" i="9"/>
  <c r="AS11" i="9"/>
  <c r="AP20" i="8"/>
  <c r="AP24" i="8"/>
  <c r="AH22" i="8"/>
  <c r="W13" i="5"/>
  <c r="AL22" i="8"/>
  <c r="AL32" i="8"/>
  <c r="BU19" i="11"/>
  <c r="V19" i="4"/>
  <c r="BL15" i="14"/>
  <c r="BK15" i="14"/>
  <c r="BN15" i="14"/>
  <c r="BX13" i="13"/>
  <c r="V19" i="2"/>
  <c r="T19" i="2"/>
  <c r="BY11" i="12"/>
  <c r="CB11" i="12"/>
  <c r="BQ29" i="11"/>
  <c r="BR29" i="11"/>
  <c r="BV27" i="11"/>
  <c r="BV23" i="11"/>
  <c r="BO21" i="11"/>
  <c r="BS21" i="11"/>
  <c r="BQ19" i="11"/>
  <c r="BR19" i="11"/>
  <c r="AY11" i="9"/>
  <c r="AV11" i="9"/>
  <c r="AK19" i="7"/>
  <c r="AO17" i="7"/>
  <c r="AL15" i="7"/>
  <c r="AM15" i="7"/>
  <c r="U19" i="5"/>
  <c r="V9" i="5"/>
  <c r="U27" i="4"/>
  <c r="W21" i="4"/>
  <c r="U9" i="4"/>
  <c r="U13" i="3"/>
  <c r="T21" i="2"/>
  <c r="V15" i="1"/>
  <c r="BU11" i="11"/>
  <c r="BU25" i="11"/>
  <c r="AP14" i="10"/>
  <c r="V19" i="5"/>
  <c r="V13" i="3"/>
  <c r="U11" i="3"/>
  <c r="U11" i="4"/>
  <c r="T11" i="4"/>
  <c r="W27" i="4"/>
  <c r="V27" i="4"/>
  <c r="W15" i="1"/>
  <c r="U15" i="1"/>
  <c r="V13" i="1"/>
  <c r="T13" i="1"/>
  <c r="V11" i="1"/>
  <c r="T23" i="2"/>
  <c r="W27" i="2"/>
  <c r="V27" i="2"/>
  <c r="U25" i="2"/>
  <c r="V25" i="2"/>
  <c r="V17" i="2"/>
  <c r="T17" i="2"/>
  <c r="W11" i="2"/>
  <c r="AQ10" i="8"/>
  <c r="AS10" i="8"/>
  <c r="AM10" i="8"/>
  <c r="AQ16" i="8"/>
  <c r="AL19" i="7"/>
  <c r="U11" i="2"/>
  <c r="BX11" i="13"/>
  <c r="BW13" i="13"/>
  <c r="BW11" i="13"/>
  <c r="BZ11" i="13"/>
  <c r="BO11" i="13"/>
  <c r="BS11" i="13"/>
  <c r="BP13" i="13"/>
  <c r="BT13" i="13"/>
  <c r="BP11" i="13"/>
  <c r="BT11" i="13"/>
  <c r="BO13" i="13"/>
  <c r="BS13" i="13"/>
  <c r="CA11" i="12"/>
  <c r="BU11" i="12"/>
  <c r="CC11" i="12"/>
  <c r="BL13" i="14"/>
  <c r="BM15" i="14"/>
  <c r="BK13" i="14"/>
  <c r="BN13" i="14"/>
  <c r="BK11" i="14"/>
  <c r="BM11" i="14"/>
  <c r="BD11" i="14"/>
  <c r="BH11" i="14"/>
  <c r="BC13" i="14"/>
  <c r="BG13" i="14"/>
  <c r="BD15" i="14"/>
  <c r="BH15" i="14"/>
  <c r="BC11" i="14"/>
  <c r="BG11" i="14"/>
  <c r="BD13" i="14"/>
  <c r="BB13" i="14"/>
  <c r="BH13" i="14"/>
  <c r="BC15" i="14"/>
  <c r="BG15" i="14"/>
  <c r="BT25" i="11"/>
  <c r="BV25" i="11"/>
  <c r="BR21" i="11"/>
  <c r="BN21" i="11"/>
  <c r="BS27" i="11"/>
  <c r="BN27" i="11"/>
  <c r="BT19" i="11"/>
  <c r="AR21" i="7"/>
  <c r="AN21" i="7"/>
  <c r="AP19" i="7"/>
  <c r="AQ19" i="7"/>
  <c r="AH15" i="7"/>
  <c r="AI15" i="7"/>
  <c r="AQ20" i="8"/>
  <c r="AH20" i="8"/>
  <c r="AL20" i="8"/>
  <c r="AQ24" i="8"/>
  <c r="AI24" i="8"/>
  <c r="AM24" i="8"/>
  <c r="AH24" i="8"/>
  <c r="AL24" i="8"/>
  <c r="AP16" i="8"/>
  <c r="W19" i="5"/>
  <c r="AZ11" i="9"/>
  <c r="AH16" i="8"/>
  <c r="AL16" i="8"/>
  <c r="AR18" i="8"/>
  <c r="AR14" i="8"/>
  <c r="W19" i="4"/>
  <c r="AU11" i="9"/>
  <c r="W11" i="3"/>
  <c r="V11" i="3"/>
  <c r="W9" i="4"/>
  <c r="AH19" i="7"/>
  <c r="AI20" i="8"/>
  <c r="AM20" i="8"/>
  <c r="AJ16" i="8"/>
  <c r="AM16" i="8"/>
  <c r="AJ12" i="8"/>
  <c r="BO29" i="11"/>
  <c r="BN19" i="11"/>
  <c r="BS29" i="11"/>
  <c r="BO27" i="11"/>
  <c r="BN25" i="11"/>
  <c r="BO19" i="11"/>
  <c r="BS25" i="11"/>
  <c r="BV19" i="11"/>
  <c r="BK16" i="11"/>
  <c r="AU14" i="10"/>
  <c r="AU10" i="10"/>
  <c r="AQ20" i="10"/>
  <c r="AM14" i="10"/>
  <c r="AM20" i="10"/>
  <c r="AQ15" i="7"/>
  <c r="AJ10" i="8"/>
  <c r="AK10" i="8"/>
  <c r="AS22" i="8"/>
  <c r="T11" i="6"/>
  <c r="T9" i="6"/>
  <c r="T9" i="3"/>
  <c r="BR15" i="11"/>
  <c r="BN15" i="11"/>
  <c r="T9" i="5"/>
  <c r="T15" i="4"/>
  <c r="AN15" i="7"/>
  <c r="AI11" i="7"/>
  <c r="AN11" i="7"/>
  <c r="AM11" i="7"/>
  <c r="AR15" i="7"/>
  <c r="AX15" i="9"/>
  <c r="BN11" i="11"/>
  <c r="BR11" i="11"/>
  <c r="BR13" i="11"/>
  <c r="AS16" i="8"/>
  <c r="AK16" i="8"/>
  <c r="T13" i="4"/>
  <c r="BO13" i="11"/>
  <c r="BS13" i="11"/>
  <c r="BO11" i="11"/>
  <c r="BS11" i="11"/>
  <c r="AN14" i="8"/>
  <c r="AI13" i="7"/>
  <c r="T9" i="2"/>
  <c r="BK26" i="11"/>
  <c r="BY13" i="13"/>
  <c r="AL14" i="10"/>
  <c r="T23" i="5"/>
  <c r="CF13" i="12"/>
  <c r="AO14" i="8"/>
  <c r="BA13" i="9"/>
  <c r="CE23" i="12"/>
  <c r="CF23" i="12"/>
  <c r="CA23" i="12"/>
  <c r="CB23" i="12"/>
  <c r="BT22" i="12"/>
  <c r="CE15" i="12"/>
  <c r="CF15" i="12"/>
  <c r="AL20" i="10"/>
  <c r="CB21" i="12"/>
  <c r="CA21" i="12"/>
  <c r="BW13" i="11"/>
  <c r="AR24" i="8"/>
  <c r="AN27" i="7"/>
  <c r="T17" i="3"/>
  <c r="AU20" i="10"/>
  <c r="AT20" i="10"/>
  <c r="AP10" i="10"/>
  <c r="CF27" i="12"/>
  <c r="BT26" i="12"/>
  <c r="AU12" i="10"/>
  <c r="AT12" i="10"/>
  <c r="BW21" i="11"/>
  <c r="BK20" i="11"/>
  <c r="AM10" i="10"/>
  <c r="T19" i="4"/>
  <c r="T19" i="5"/>
  <c r="T13" i="3"/>
  <c r="AI13" i="10"/>
  <c r="T13" i="5"/>
  <c r="AJ13" i="7"/>
  <c r="T33" i="1"/>
  <c r="AR25" i="7"/>
  <c r="AI21" i="7"/>
  <c r="T15" i="6"/>
  <c r="BV31" i="11"/>
  <c r="BW31" i="11"/>
  <c r="BR23" i="11"/>
  <c r="BK22" i="11"/>
  <c r="BW13" i="12"/>
  <c r="BX13" i="12"/>
  <c r="CB15" i="12"/>
  <c r="AP20" i="10"/>
  <c r="AQ12" i="10"/>
  <c r="AI11" i="10"/>
  <c r="CB13" i="12"/>
  <c r="CA13" i="12"/>
  <c r="BT12" i="12"/>
  <c r="CF19" i="12"/>
  <c r="CE19" i="12"/>
  <c r="BT18" i="12"/>
  <c r="AS13" i="9"/>
  <c r="AT15" i="9"/>
  <c r="AW15" i="9"/>
  <c r="BA17" i="9"/>
  <c r="BB13" i="9"/>
  <c r="AW17" i="9"/>
  <c r="AS15" i="9"/>
  <c r="BB11" i="9"/>
  <c r="AT11" i="9"/>
  <c r="AT13" i="9"/>
  <c r="AW11" i="9"/>
  <c r="BA15" i="9"/>
  <c r="BB15" i="9"/>
  <c r="AS17" i="9"/>
  <c r="AT17" i="9"/>
  <c r="AP18" i="9"/>
  <c r="AW13" i="9"/>
  <c r="AX13" i="9"/>
  <c r="AR11" i="7"/>
  <c r="AK14" i="8"/>
  <c r="AJ18" i="8"/>
  <c r="AR12" i="8"/>
  <c r="AR32" i="8"/>
  <c r="AO12" i="8"/>
  <c r="AO18" i="8"/>
  <c r="AN18" i="8"/>
  <c r="AG17" i="8"/>
  <c r="AS24" i="8"/>
  <c r="AR23" i="7"/>
  <c r="AN23" i="7"/>
  <c r="AF22" i="7"/>
  <c r="T11" i="1"/>
  <c r="AI17" i="7"/>
  <c r="AM17" i="7"/>
  <c r="AN17" i="7"/>
  <c r="AL16" i="10"/>
  <c r="AM16" i="10"/>
  <c r="BB17" i="9"/>
  <c r="CE21" i="12"/>
  <c r="BT20" i="12"/>
  <c r="AJ25" i="7"/>
  <c r="BA31" i="9"/>
  <c r="AL22" i="10"/>
  <c r="AM22" i="10"/>
  <c r="AQ11" i="7"/>
  <c r="T17" i="5"/>
  <c r="AJ21" i="7"/>
  <c r="BV29" i="11"/>
  <c r="BW29" i="11"/>
  <c r="BK28" i="11"/>
  <c r="AR27" i="7"/>
  <c r="AQ27" i="7"/>
  <c r="AN22" i="8"/>
  <c r="AO22" i="8"/>
  <c r="AJ32" i="8"/>
  <c r="AK32" i="8"/>
  <c r="AI27" i="7"/>
  <c r="AJ27" i="7"/>
  <c r="T19" i="3"/>
  <c r="AM13" i="7"/>
  <c r="CE25" i="12"/>
  <c r="CF25" i="12"/>
  <c r="AQ25" i="7"/>
  <c r="AX31" i="9"/>
  <c r="AW31" i="9"/>
  <c r="AR16" i="8"/>
  <c r="AN32" i="8"/>
  <c r="AO32" i="8"/>
  <c r="CE17" i="12"/>
  <c r="BT16" i="12"/>
  <c r="AT31" i="9"/>
  <c r="AS31" i="9"/>
  <c r="BB15" i="14"/>
  <c r="BZ13" i="13"/>
  <c r="T9" i="4"/>
  <c r="AS20" i="8"/>
  <c r="BM13" i="14"/>
  <c r="AN19" i="7"/>
  <c r="T21" i="4"/>
  <c r="AK22" i="8"/>
  <c r="AJ22" i="8"/>
  <c r="BW15" i="11"/>
  <c r="BV15" i="11"/>
  <c r="AL10" i="10"/>
  <c r="AN25" i="7"/>
  <c r="AM25" i="7"/>
  <c r="T23" i="4"/>
  <c r="BW33" i="11"/>
  <c r="BV33" i="11"/>
  <c r="AT16" i="10"/>
  <c r="AU16" i="10"/>
  <c r="CA25" i="12"/>
  <c r="CB25" i="12"/>
  <c r="AT22" i="10"/>
  <c r="AU22" i="10"/>
  <c r="AR13" i="7"/>
  <c r="AQ13" i="7"/>
  <c r="BS19" i="11"/>
  <c r="AX11" i="9"/>
  <c r="BA11" i="9"/>
  <c r="AR17" i="7"/>
  <c r="AQ17" i="7"/>
  <c r="T11" i="2"/>
  <c r="T15" i="1"/>
  <c r="BB11" i="14"/>
  <c r="BV11" i="11"/>
  <c r="BW11" i="11"/>
  <c r="BW25" i="11"/>
  <c r="BK24" i="11"/>
  <c r="T27" i="4"/>
  <c r="T27" i="2"/>
  <c r="T25" i="2"/>
  <c r="AR10" i="8"/>
  <c r="AN10" i="8"/>
  <c r="AO10" i="8"/>
  <c r="AM19" i="7"/>
  <c r="BY11" i="13"/>
  <c r="BQ13" i="13"/>
  <c r="BR13" i="13"/>
  <c r="BR11" i="13"/>
  <c r="BQ11" i="13"/>
  <c r="BU13" i="13"/>
  <c r="BV13" i="13"/>
  <c r="BV11" i="13"/>
  <c r="BU11" i="13"/>
  <c r="BW11" i="12"/>
  <c r="BX11" i="12"/>
  <c r="CF11" i="12"/>
  <c r="CE11" i="12"/>
  <c r="BN11" i="14"/>
  <c r="BE15" i="14"/>
  <c r="BF15" i="14"/>
  <c r="BE11" i="14"/>
  <c r="BF11" i="14"/>
  <c r="BF13" i="14"/>
  <c r="BE13" i="14"/>
  <c r="BI15" i="14"/>
  <c r="BJ15" i="14"/>
  <c r="BI11" i="14"/>
  <c r="BJ11" i="14"/>
  <c r="BJ13" i="14"/>
  <c r="BI13" i="14"/>
  <c r="BW19" i="11"/>
  <c r="AR19" i="7"/>
  <c r="AJ15" i="7"/>
  <c r="AR20" i="8"/>
  <c r="AK24" i="8"/>
  <c r="AJ24" i="8"/>
  <c r="AN24" i="8"/>
  <c r="AO24" i="8"/>
  <c r="T11" i="3"/>
  <c r="AJ19" i="7"/>
  <c r="AI19" i="7"/>
  <c r="AK20" i="8"/>
  <c r="AJ20" i="8"/>
  <c r="AN20" i="8"/>
  <c r="AO20" i="8"/>
  <c r="AN16" i="8"/>
  <c r="AO16" i="8"/>
  <c r="BK18" i="11"/>
  <c r="AI19" i="10"/>
  <c r="AP10" i="9"/>
  <c r="AF10" i="7"/>
  <c r="AF14" i="7"/>
  <c r="BK12" i="11"/>
  <c r="AG13" i="8"/>
  <c r="AF12" i="7"/>
  <c r="AF18" i="7"/>
  <c r="AI9" i="10"/>
  <c r="AF26" i="7"/>
  <c r="AF20" i="7"/>
  <c r="BK30" i="11"/>
  <c r="BT14" i="12"/>
  <c r="BK14" i="11"/>
  <c r="AG11" i="8"/>
  <c r="AP14" i="9"/>
  <c r="AP12" i="9"/>
  <c r="AP16" i="9"/>
  <c r="AG21" i="8"/>
  <c r="AG31" i="8"/>
  <c r="AI15" i="10"/>
  <c r="BT24" i="12"/>
  <c r="BB12" i="14"/>
  <c r="BK10" i="11"/>
  <c r="BK32" i="11"/>
  <c r="AP30" i="9"/>
  <c r="BB14" i="14"/>
  <c r="AF16" i="7"/>
  <c r="AI21" i="10"/>
  <c r="AF24" i="7"/>
  <c r="BN12" i="13"/>
  <c r="AG9" i="8"/>
  <c r="AG15" i="8"/>
  <c r="BN10" i="13"/>
  <c r="BT10" i="12"/>
  <c r="BB10" i="14"/>
  <c r="AG19" i="8"/>
  <c r="AG23" i="8"/>
</calcChain>
</file>

<file path=xl/comments1.xml><?xml version="1.0" encoding="utf-8"?>
<comments xmlns="http://schemas.openxmlformats.org/spreadsheetml/2006/main">
  <authors>
    <author>Paul Swart</author>
  </authors>
  <commentList>
    <comment ref="A9" authorId="0">
      <text>
        <r>
          <rPr>
            <b/>
            <sz val="9"/>
            <color indexed="81"/>
            <rFont val="Arial"/>
          </rPr>
          <t>35m: 7.38 Vlijmen 14 december
60m: 11.72 Hoboken 4 januari</t>
        </r>
      </text>
    </comment>
    <comment ref="B9" authorId="0">
      <text>
        <r>
          <rPr>
            <b/>
            <sz val="9"/>
            <color indexed="81"/>
            <rFont val="Arial"/>
          </rPr>
          <t>Waalwijk 1 maart</t>
        </r>
      </text>
    </comment>
    <comment ref="H9" authorId="0">
      <text>
        <r>
          <rPr>
            <b/>
            <sz val="9"/>
            <color indexed="81"/>
            <rFont val="Arial"/>
          </rPr>
          <t>Dongen 18 januari</t>
        </r>
      </text>
    </comment>
    <comment ref="K9" authorId="0">
      <text>
        <r>
          <rPr>
            <b/>
            <sz val="9"/>
            <color indexed="81"/>
            <rFont val="Arial"/>
          </rPr>
          <t>Hoboken 4 januari</t>
        </r>
      </text>
    </comment>
    <comment ref="N9" authorId="0">
      <text>
        <r>
          <rPr>
            <b/>
            <sz val="9"/>
            <color indexed="81"/>
            <rFont val="Arial"/>
          </rPr>
          <t>Vlijmen 14 december</t>
        </r>
      </text>
    </comment>
    <comment ref="A11" authorId="0">
      <text>
        <r>
          <rPr>
            <b/>
            <sz val="9"/>
            <color indexed="81"/>
            <rFont val="Arial"/>
          </rPr>
          <t>35m: 6.79 Rijen 8 maart</t>
        </r>
      </text>
    </comment>
    <comment ref="B11" authorId="0">
      <text>
        <r>
          <rPr>
            <b/>
            <sz val="9"/>
            <color indexed="81"/>
            <rFont val="Arial"/>
          </rPr>
          <t>Waalwijk 1 maart</t>
        </r>
      </text>
    </comment>
    <comment ref="E11" authorId="0">
      <text>
        <r>
          <rPr>
            <b/>
            <sz val="9"/>
            <color indexed="81"/>
            <rFont val="Arial"/>
          </rPr>
          <t>Waalwijk 19 april</t>
        </r>
      </text>
    </comment>
    <comment ref="H11" authorId="0">
      <text>
        <r>
          <rPr>
            <b/>
            <sz val="9"/>
            <color indexed="81"/>
            <rFont val="Arial"/>
          </rPr>
          <t>Waalwijk 1 maart</t>
        </r>
      </text>
    </comment>
    <comment ref="K11" authorId="0">
      <text>
        <r>
          <rPr>
            <b/>
            <sz val="9"/>
            <color indexed="81"/>
            <rFont val="Arial"/>
          </rPr>
          <t>Waalwijk 19 april</t>
        </r>
      </text>
    </comment>
    <comment ref="N11" authorId="0">
      <text>
        <r>
          <rPr>
            <b/>
            <sz val="9"/>
            <color indexed="81"/>
            <rFont val="Arial"/>
          </rPr>
          <t>Vlijmen 14 december</t>
        </r>
      </text>
    </comment>
    <comment ref="Q11" authorId="0">
      <text>
        <r>
          <rPr>
            <b/>
            <sz val="9"/>
            <color indexed="81"/>
            <rFont val="Arial"/>
          </rPr>
          <t>Waalwijk 19 april</t>
        </r>
      </text>
    </comment>
    <comment ref="A13" authorId="0">
      <text>
        <r>
          <rPr>
            <b/>
            <sz val="9"/>
            <color indexed="81"/>
            <rFont val="Arial"/>
          </rPr>
          <t>35m: 7.64 Rijen 8 maart</t>
        </r>
      </text>
    </comment>
    <comment ref="B13" authorId="0">
      <text>
        <r>
          <rPr>
            <b/>
            <sz val="9"/>
            <color indexed="81"/>
            <rFont val="Arial"/>
          </rPr>
          <t>Waalwijk 1 maart</t>
        </r>
      </text>
    </comment>
    <comment ref="E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13" authorId="0">
      <text>
        <r>
          <rPr>
            <b/>
            <sz val="9"/>
            <color indexed="81"/>
            <rFont val="Arial"/>
          </rPr>
          <t xml:space="preserve">Rijen 16 mei </t>
        </r>
      </text>
    </comment>
    <comment ref="K13" authorId="0">
      <text>
        <r>
          <rPr>
            <b/>
            <sz val="9"/>
            <color indexed="81"/>
            <rFont val="Arial"/>
          </rPr>
          <t>Tilburg 28 maart</t>
        </r>
      </text>
    </comment>
    <comment ref="N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15" authorId="0">
      <text>
        <r>
          <rPr>
            <b/>
            <sz val="9"/>
            <color indexed="81"/>
            <rFont val="Arial"/>
          </rPr>
          <t>35m: 7.39 Vlijmen 14 december
40mh: 10.20 Eindhoven 5 september
60m: 12.19 Hoboken 4 januari</t>
        </r>
      </text>
    </comment>
    <comment ref="B15" authorId="0">
      <text>
        <r>
          <rPr>
            <b/>
            <sz val="9"/>
            <color indexed="81"/>
            <rFont val="Arial"/>
          </rPr>
          <t xml:space="preserve">Reusel 31 oktober
</t>
        </r>
      </text>
    </comment>
    <comment ref="E15" authorId="0">
      <text>
        <r>
          <rPr>
            <b/>
            <sz val="9"/>
            <color indexed="81"/>
            <rFont val="Arial"/>
          </rPr>
          <t>Reusel 31 oktober</t>
        </r>
      </text>
    </comment>
    <comment ref="H15" authorId="0">
      <text>
        <r>
          <rPr>
            <b/>
            <sz val="9"/>
            <color indexed="81"/>
            <rFont val="Arial"/>
          </rPr>
          <t>Eindhoven 5 september</t>
        </r>
      </text>
    </comment>
    <comment ref="K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17" authorId="0">
      <text>
        <r>
          <rPr>
            <b/>
            <sz val="9"/>
            <color indexed="81"/>
            <rFont val="Arial"/>
          </rPr>
          <t xml:space="preserve">35m: 7.67 Dongen 18 januari
</t>
        </r>
        <r>
          <rPr>
            <sz val="9"/>
            <color indexed="81"/>
            <rFont val="Arial"/>
          </rPr>
          <t>Medicinbal werpen: 3,00
Vortex wepren: 10,00
Meters maken: 875</t>
        </r>
      </text>
    </comment>
    <comment ref="B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17" authorId="0">
      <text>
        <r>
          <rPr>
            <b/>
            <sz val="9"/>
            <color indexed="81"/>
            <rFont val="Arial"/>
          </rPr>
          <t>Tilburg 28 maart</t>
        </r>
      </text>
    </comment>
    <comment ref="H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17" authorId="0">
      <text>
        <r>
          <rPr>
            <b/>
            <sz val="9"/>
            <color indexed="81"/>
            <rFont val="Arial"/>
          </rPr>
          <t xml:space="preserve">Rijen 16 mei </t>
        </r>
      </text>
    </comment>
    <comment ref="Q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19" authorId="0">
      <text>
        <r>
          <rPr>
            <b/>
            <sz val="9"/>
            <color indexed="81"/>
            <rFont val="Arial"/>
          </rPr>
          <t>35m: 7.49 Dongen 18 januari</t>
        </r>
      </text>
    </comment>
    <comment ref="B19" authorId="0">
      <text>
        <r>
          <rPr>
            <b/>
            <sz val="9"/>
            <color indexed="81"/>
            <rFont val="Arial"/>
          </rPr>
          <t xml:space="preserve">Reusel 31 oktober
</t>
        </r>
      </text>
    </comment>
    <comment ref="E19" authorId="0">
      <text>
        <r>
          <rPr>
            <b/>
            <sz val="9"/>
            <color indexed="81"/>
            <rFont val="Arial"/>
          </rPr>
          <t>Oosterhout 5 september</t>
        </r>
      </text>
    </comment>
    <comment ref="H19" authorId="0">
      <text>
        <r>
          <rPr>
            <b/>
            <sz val="9"/>
            <color indexed="81"/>
            <rFont val="Arial"/>
          </rPr>
          <t>Reusel 31 oktober</t>
        </r>
      </text>
    </comment>
    <comment ref="K19" authorId="0">
      <text>
        <r>
          <rPr>
            <b/>
            <sz val="9"/>
            <color indexed="81"/>
            <rFont val="Arial"/>
          </rPr>
          <t>Waalwijk 19 april</t>
        </r>
      </text>
    </comment>
    <comment ref="N19" authorId="0">
      <text>
        <r>
          <rPr>
            <b/>
            <sz val="9"/>
            <color indexed="81"/>
            <rFont val="Arial"/>
          </rPr>
          <t xml:space="preserve">Reusel 31 oktober
</t>
        </r>
      </text>
    </comment>
    <comment ref="Q19" authorId="0">
      <text>
        <r>
          <rPr>
            <b/>
            <sz val="9"/>
            <color indexed="81"/>
            <rFont val="Arial"/>
          </rPr>
          <t>Tilburg 28 maart</t>
        </r>
      </text>
    </comment>
    <comment ref="A21" authorId="0">
      <text>
        <r>
          <rPr>
            <b/>
            <sz val="9"/>
            <color indexed="81"/>
            <rFont val="Arial"/>
          </rPr>
          <t>35m: 8.28 Rijen 8 maart</t>
        </r>
      </text>
    </comment>
    <comment ref="B21" authorId="0">
      <text>
        <r>
          <rPr>
            <b/>
            <sz val="9"/>
            <color indexed="81"/>
            <rFont val="Arial"/>
          </rPr>
          <t xml:space="preserve">Rijen 27 september </t>
        </r>
      </text>
    </comment>
    <comment ref="E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21" authorId="0">
      <text>
        <r>
          <rPr>
            <b/>
            <sz val="9"/>
            <color indexed="81"/>
            <rFont val="Arial"/>
          </rPr>
          <t>Rijen 8 maart</t>
        </r>
      </text>
    </comment>
    <comment ref="K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23" authorId="0">
      <text>
        <r>
          <rPr>
            <sz val="9"/>
            <color indexed="81"/>
            <rFont val="Arial"/>
          </rPr>
          <t>Medicinbal werpen: 3,40
Vortex werpen: 7
Meters maken: 825</t>
        </r>
      </text>
    </comment>
    <comment ref="B2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2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23" authorId="0">
      <text>
        <r>
          <rPr>
            <b/>
            <sz val="9"/>
            <color indexed="81"/>
            <rFont val="Arial"/>
          </rPr>
          <t>Drunen 30 mei</t>
        </r>
      </text>
    </comment>
    <comment ref="K2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2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2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B2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2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2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2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2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25" authorId="0">
      <text>
        <r>
          <rPr>
            <b/>
            <sz val="9"/>
            <color indexed="81"/>
            <rFont val="Arial"/>
          </rPr>
          <t>Rijen 27 september</t>
        </r>
      </text>
    </comment>
  </commentList>
</comments>
</file>

<file path=xl/comments10.xml><?xml version="1.0" encoding="utf-8"?>
<comments xmlns="http://schemas.openxmlformats.org/spreadsheetml/2006/main">
  <authors>
    <author>Paul Swart</author>
  </authors>
  <commentList>
    <comment ref="A9" authorId="0">
      <text>
        <r>
          <rPr>
            <b/>
            <sz val="9"/>
            <color indexed="81"/>
            <rFont val="Arial"/>
          </rPr>
          <t>35m: 5.85 Rijen 8 maart
100m: 14.74 Dongen 16 mei</t>
        </r>
      </text>
    </comment>
    <comment ref="B9" authorId="0">
      <text>
        <r>
          <rPr>
            <b/>
            <sz val="9"/>
            <color indexed="81"/>
            <rFont val="Arial"/>
          </rPr>
          <t>Breda 18 april (electronisch 11.63)</t>
        </r>
      </text>
    </comment>
    <comment ref="E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9" authorId="0">
      <text>
        <r>
          <rPr>
            <b/>
            <sz val="9"/>
            <color indexed="81"/>
            <rFont val="Arial"/>
          </rPr>
          <t>22.42 elec Rijen 16 mei</t>
        </r>
      </text>
    </comment>
    <comment ref="N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T9" authorId="0">
      <text>
        <r>
          <rPr>
            <b/>
            <sz val="9"/>
            <color indexed="81"/>
            <rFont val="Arial"/>
          </rPr>
          <t>Rijen 8 maart</t>
        </r>
      </text>
    </comment>
    <comment ref="W9" authorId="0">
      <text>
        <r>
          <rPr>
            <b/>
            <sz val="9"/>
            <color indexed="81"/>
            <rFont val="Arial"/>
          </rPr>
          <t>Tilburg 20 juni</t>
        </r>
      </text>
    </comment>
    <comment ref="Z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C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F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11" authorId="0">
      <text>
        <r>
          <rPr>
            <b/>
            <sz val="9"/>
            <color indexed="81"/>
            <rFont val="Arial"/>
          </rPr>
          <t>35m; 6.25 Rijen 8 maart</t>
        </r>
      </text>
    </comment>
    <comment ref="B11" authorId="0">
      <text>
        <r>
          <rPr>
            <b/>
            <sz val="9"/>
            <color indexed="81"/>
            <rFont val="Arial"/>
          </rPr>
          <t>Breda 18 april (electronisch 12.85)</t>
        </r>
      </text>
    </comment>
    <comment ref="E11" authorId="0">
      <text>
        <r>
          <rPr>
            <b/>
            <sz val="9"/>
            <color indexed="81"/>
            <rFont val="Arial"/>
          </rPr>
          <t>elec 18.15 Dongen 30 mei</t>
        </r>
      </text>
    </comment>
    <comment ref="Q11" authorId="0">
      <text>
        <r>
          <rPr>
            <b/>
            <sz val="9"/>
            <color indexed="81"/>
            <rFont val="Arial"/>
          </rPr>
          <t>Breda 18 april</t>
        </r>
      </text>
    </comment>
    <comment ref="T11" authorId="0">
      <text>
        <r>
          <rPr>
            <b/>
            <sz val="9"/>
            <color indexed="81"/>
            <rFont val="Arial"/>
          </rPr>
          <t>Rijen 8 maart</t>
        </r>
      </text>
    </comment>
    <comment ref="Z11" authorId="0">
      <text>
        <r>
          <rPr>
            <b/>
            <sz val="9"/>
            <color indexed="81"/>
            <rFont val="Arial"/>
          </rPr>
          <t>Rijen 8 maart</t>
        </r>
      </text>
    </comment>
    <comment ref="AF11" authorId="0">
      <text>
        <r>
          <rPr>
            <b/>
            <sz val="9"/>
            <color indexed="81"/>
            <rFont val="Arial"/>
          </rPr>
          <t>Tilburg 20 juni</t>
        </r>
      </text>
    </comment>
    <comment ref="A13" authorId="0">
      <text>
        <r>
          <rPr>
            <b/>
            <sz val="9"/>
            <color indexed="81"/>
            <rFont val="Arial"/>
          </rPr>
          <t>35m; 6.26 Rijen 8 maart</t>
        </r>
      </text>
    </comment>
    <comment ref="T13" authorId="0">
      <text>
        <r>
          <rPr>
            <b/>
            <sz val="9"/>
            <color indexed="81"/>
            <rFont val="Arial"/>
          </rPr>
          <t>Rijen 8 maart</t>
        </r>
      </text>
    </comment>
    <comment ref="Z13" authorId="0">
      <text>
        <r>
          <rPr>
            <b/>
            <sz val="9"/>
            <color indexed="81"/>
            <rFont val="Arial"/>
          </rPr>
          <t>Naaldwijk 20 september</t>
        </r>
      </text>
    </comment>
    <comment ref="AC13" authorId="0">
      <text>
        <r>
          <rPr>
            <b/>
            <sz val="9"/>
            <color indexed="81"/>
            <rFont val="Arial"/>
          </rPr>
          <t>Naaldwijk 20 september</t>
        </r>
      </text>
    </comment>
    <comment ref="AF13" authorId="0">
      <text>
        <r>
          <rPr>
            <b/>
            <sz val="9"/>
            <color indexed="81"/>
            <rFont val="Arial"/>
          </rPr>
          <t>Naaldwijk 20 september</t>
        </r>
      </text>
    </comment>
    <comment ref="E15" authorId="0">
      <text>
        <r>
          <rPr>
            <b/>
            <sz val="9"/>
            <color indexed="81"/>
            <rFont val="Arial"/>
          </rPr>
          <t>Tilburg 20 juni (electronisch 15.19)</t>
        </r>
        <r>
          <rPr>
            <sz val="9"/>
            <color indexed="81"/>
            <rFont val="Arial"/>
          </rPr>
          <t xml:space="preserve">
</t>
        </r>
      </text>
    </comment>
    <comment ref="Q15" authorId="0">
      <text>
        <r>
          <rPr>
            <b/>
            <sz val="9"/>
            <color indexed="81"/>
            <rFont val="Arial"/>
          </rPr>
          <t>Tilburg 20 juni</t>
        </r>
      </text>
    </comment>
    <comment ref="W15" authorId="0">
      <text>
        <r>
          <rPr>
            <b/>
            <sz val="9"/>
            <color indexed="81"/>
            <rFont val="Arial"/>
          </rPr>
          <t>Vught 6 april</t>
        </r>
      </text>
    </comment>
    <comment ref="AF15" authorId="0">
      <text>
        <r>
          <rPr>
            <b/>
            <sz val="9"/>
            <color indexed="81"/>
            <rFont val="Arial"/>
          </rPr>
          <t>Dongen 30 mei</t>
        </r>
      </text>
    </comment>
    <comment ref="B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17" authorId="0">
      <text>
        <r>
          <rPr>
            <b/>
            <sz val="9"/>
            <color indexed="81"/>
            <rFont val="Arial"/>
          </rPr>
          <t>Tilburg 20 juni</t>
        </r>
      </text>
    </comment>
    <comment ref="T17" authorId="0">
      <text>
        <r>
          <rPr>
            <b/>
            <sz val="9"/>
            <color indexed="81"/>
            <rFont val="Arial"/>
          </rPr>
          <t>Tilburg 20 juni</t>
        </r>
        <r>
          <rPr>
            <sz val="9"/>
            <color indexed="81"/>
            <rFont val="Arial"/>
          </rPr>
          <t xml:space="preserve">
</t>
        </r>
      </text>
    </comment>
    <comment ref="W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Z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C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F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Z19" authorId="0">
      <text>
        <r>
          <rPr>
            <b/>
            <sz val="9"/>
            <color indexed="81"/>
            <rFont val="Arial"/>
          </rPr>
          <t>Breda 18 april</t>
        </r>
      </text>
    </comment>
    <comment ref="AC19" authorId="0">
      <text>
        <r>
          <rPr>
            <b/>
            <sz val="9"/>
            <color indexed="81"/>
            <rFont val="Arial"/>
          </rPr>
          <t>Breda 18 april</t>
        </r>
      </text>
    </comment>
    <comment ref="B21" authorId="0">
      <text>
        <r>
          <rPr>
            <b/>
            <sz val="9"/>
            <color indexed="81"/>
            <rFont val="Arial"/>
          </rPr>
          <t>Dongen 30 mei elec 12.56</t>
        </r>
      </text>
    </comment>
    <comment ref="E21" authorId="0">
      <text>
        <r>
          <rPr>
            <b/>
            <sz val="9"/>
            <color indexed="81"/>
            <rFont val="Arial"/>
          </rPr>
          <t>Breda 18 april (electronisch 17.72)</t>
        </r>
      </text>
    </comment>
    <comment ref="W21" authorId="0">
      <text>
        <r>
          <rPr>
            <b/>
            <sz val="9"/>
            <color indexed="81"/>
            <rFont val="Arial"/>
          </rPr>
          <t>Dongen 30 mei</t>
        </r>
      </text>
    </comment>
  </commentList>
</comments>
</file>

<file path=xl/comments11.xml><?xml version="1.0" encoding="utf-8"?>
<comments xmlns="http://schemas.openxmlformats.org/spreadsheetml/2006/main">
  <authors>
    <author>Paul Swart</author>
  </authors>
  <commentList>
    <comment ref="A12" authorId="0">
      <text>
        <r>
          <rPr>
            <b/>
            <sz val="9"/>
            <color indexed="81"/>
            <rFont val="Arial"/>
          </rPr>
          <t>35m; 5.25 Rijen 8 maart
60m: 7.95 Dordrecht 21 februari</t>
        </r>
        <r>
          <rPr>
            <sz val="9"/>
            <color indexed="81"/>
            <rFont val="Arial"/>
          </rPr>
          <t xml:space="preserve">
</t>
        </r>
      </text>
    </comment>
    <comment ref="C12" authorId="0">
      <text>
        <r>
          <rPr>
            <b/>
            <sz val="9"/>
            <color indexed="81"/>
            <rFont val="Arial"/>
          </rPr>
          <t>Rijen 16 mei (elec 12.31)</t>
        </r>
      </text>
    </comment>
    <comment ref="F12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I12" authorId="0">
      <text>
        <r>
          <rPr>
            <b/>
            <sz val="9"/>
            <color indexed="81"/>
            <rFont val="Arial"/>
          </rPr>
          <t>Rijen 16 mei (18.45 elec)</t>
        </r>
      </text>
    </comment>
    <comment ref="O12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M12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P12" authorId="0">
      <text>
        <r>
          <rPr>
            <b/>
            <sz val="9"/>
            <color indexed="81"/>
            <rFont val="Arial"/>
          </rPr>
          <t>Spijkenisse 3 mei</t>
        </r>
      </text>
    </comment>
    <comment ref="AS12" authorId="0">
      <text>
        <r>
          <rPr>
            <b/>
            <sz val="9"/>
            <color indexed="81"/>
            <rFont val="Arial"/>
          </rPr>
          <t>Zevenbergen 19 april</t>
        </r>
      </text>
    </comment>
    <comment ref="AY12" authorId="0">
      <text>
        <r>
          <rPr>
            <b/>
            <sz val="9"/>
            <color indexed="81"/>
            <rFont val="Arial"/>
          </rPr>
          <t>Dordrecht 21 februari</t>
        </r>
      </text>
    </comment>
    <comment ref="BE12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BH12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BE14" authorId="0">
      <text>
        <r>
          <rPr>
            <b/>
            <sz val="9"/>
            <color indexed="81"/>
            <rFont val="Arial"/>
          </rPr>
          <t>Rijen 16 mei</t>
        </r>
      </text>
    </comment>
    <comment ref="BH14" authorId="0">
      <text>
        <r>
          <rPr>
            <b/>
            <sz val="9"/>
            <color indexed="81"/>
            <rFont val="Arial"/>
          </rPr>
          <t>Rijen 16 mei</t>
        </r>
      </text>
    </comment>
    <comment ref="C16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F16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O16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A16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M16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P16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Y16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BE16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BH16" authorId="0">
      <text>
        <r>
          <rPr>
            <b/>
            <sz val="9"/>
            <color indexed="81"/>
            <rFont val="Arial"/>
          </rPr>
          <t>Rijen 27 september</t>
        </r>
      </text>
    </comment>
  </commentList>
</comments>
</file>

<file path=xl/comments12.xml><?xml version="1.0" encoding="utf-8"?>
<comments xmlns="http://schemas.openxmlformats.org/spreadsheetml/2006/main">
  <authors>
    <author>Paul Swart</author>
  </authors>
  <commentList>
    <comment ref="A10" authorId="0">
      <text>
        <r>
          <rPr>
            <b/>
            <sz val="9"/>
            <color indexed="81"/>
            <rFont val="Arial"/>
          </rPr>
          <t>35m: 6,16 Dongen 18 januari</t>
        </r>
        <r>
          <rPr>
            <sz val="9"/>
            <color indexed="81"/>
            <rFont val="Arial"/>
          </rPr>
          <t xml:space="preserve">
60mh: 12,66 Dordrecht 21 februari
Kogel 4kg: 9,69 Zevenbergen 19 april</t>
        </r>
      </text>
    </comment>
    <comment ref="C10" authorId="0">
      <text>
        <r>
          <rPr>
            <b/>
            <sz val="9"/>
            <color indexed="81"/>
            <rFont val="Arial"/>
          </rPr>
          <t>15.43 elec Rijen 16 mei</t>
        </r>
      </text>
    </comment>
    <comment ref="I10" authorId="0">
      <text>
        <r>
          <rPr>
            <b/>
            <sz val="9"/>
            <color indexed="81"/>
            <rFont val="Arial"/>
          </rPr>
          <t>23.45 elec Rijen 16 mei</t>
        </r>
      </text>
    </comment>
    <comment ref="L10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U10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D10" authorId="0">
      <text>
        <r>
          <rPr>
            <b/>
            <sz val="9"/>
            <color indexed="81"/>
            <rFont val="Arial"/>
          </rPr>
          <t>Dongen 18 januari</t>
        </r>
      </text>
    </comment>
    <comment ref="AG10" authorId="0">
      <text>
        <r>
          <rPr>
            <b/>
            <sz val="9"/>
            <color indexed="81"/>
            <rFont val="Arial"/>
          </rPr>
          <t>Dordrecht 10 januari</t>
        </r>
      </text>
    </comment>
    <comment ref="AP10" authorId="0">
      <text>
        <r>
          <rPr>
            <b/>
            <sz val="9"/>
            <color indexed="81"/>
            <rFont val="Arial"/>
          </rPr>
          <t>Vught 12 juli</t>
        </r>
      </text>
    </comment>
    <comment ref="AS10" authorId="0">
      <text>
        <r>
          <rPr>
            <b/>
            <sz val="9"/>
            <color indexed="81"/>
            <rFont val="Arial"/>
          </rPr>
          <t>Boskoop 6 juni</t>
        </r>
      </text>
    </comment>
    <comment ref="AV10" authorId="0">
      <text>
        <r>
          <rPr>
            <b/>
            <sz val="9"/>
            <color indexed="81"/>
            <rFont val="Arial"/>
          </rPr>
          <t>Rijen 16 mei</t>
        </r>
      </text>
    </comment>
    <comment ref="AY10" authorId="0">
      <text>
        <r>
          <rPr>
            <b/>
            <sz val="9"/>
            <color indexed="81"/>
            <rFont val="Arial"/>
          </rPr>
          <t>Vught 6 april</t>
        </r>
      </text>
    </comment>
    <comment ref="A12" authorId="0">
      <text>
        <r>
          <rPr>
            <b/>
            <sz val="9"/>
            <color indexed="81"/>
            <rFont val="Arial"/>
          </rPr>
          <t>35m;6.29 Rijen 8 maart</t>
        </r>
      </text>
    </comment>
    <comment ref="AD12" authorId="0">
      <text>
        <r>
          <rPr>
            <b/>
            <sz val="9"/>
            <color indexed="81"/>
            <rFont val="Arial"/>
          </rPr>
          <t>Rijen 8 maart</t>
        </r>
      </text>
    </comment>
    <comment ref="AP12" authorId="0">
      <text>
        <r>
          <rPr>
            <b/>
            <sz val="9"/>
            <color indexed="81"/>
            <rFont val="Arial"/>
          </rPr>
          <t>Rijen 8 maart</t>
        </r>
      </text>
    </comment>
    <comment ref="AV12" authorId="0">
      <text>
        <r>
          <rPr>
            <b/>
            <sz val="9"/>
            <color indexed="81"/>
            <rFont val="Arial"/>
          </rPr>
          <t>Rijen 16 mei</t>
        </r>
      </text>
    </comment>
    <comment ref="AY12" authorId="0">
      <text>
        <r>
          <rPr>
            <b/>
            <sz val="9"/>
            <color indexed="81"/>
            <rFont val="Arial"/>
          </rPr>
          <t>Rijen 16 mei</t>
        </r>
      </text>
    </comment>
  </commentList>
</comments>
</file>

<file path=xl/comments13.xml><?xml version="1.0" encoding="utf-8"?>
<comments xmlns="http://schemas.openxmlformats.org/spreadsheetml/2006/main">
  <authors>
    <author>Paul Swart</author>
  </authors>
  <commentList>
    <comment ref="A10" authorId="0">
      <text>
        <r>
          <rPr>
            <b/>
            <sz val="9"/>
            <color indexed="81"/>
            <rFont val="Arial"/>
          </rPr>
          <t>35M; 5.09 Rijen 8 maart</t>
        </r>
      </text>
    </comment>
    <comment ref="C10" authorId="0">
      <text>
        <r>
          <rPr>
            <b/>
            <sz val="9"/>
            <color indexed="81"/>
            <rFont val="Arial"/>
          </rPr>
          <t>12.39 elec Dongen 20 mei</t>
        </r>
        <r>
          <rPr>
            <sz val="9"/>
            <color indexed="81"/>
            <rFont val="Arial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I10" authorId="0">
      <text>
        <r>
          <rPr>
            <b/>
            <sz val="9"/>
            <color indexed="81"/>
            <rFont val="Arial"/>
          </rPr>
          <t>18.03 elec Rijen 16 mei</t>
        </r>
        <r>
          <rPr>
            <sz val="9"/>
            <color indexed="81"/>
            <rFont val="Arial"/>
          </rPr>
          <t xml:space="preserve">
</t>
        </r>
      </text>
    </comment>
    <comment ref="O10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A10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V10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Y10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BE10" authorId="0">
      <text>
        <r>
          <rPr>
            <b/>
            <sz val="9"/>
            <color indexed="81"/>
            <rFont val="Arial"/>
          </rPr>
          <t>Spijkenisse 3 mei</t>
        </r>
        <r>
          <rPr>
            <sz val="9"/>
            <color indexed="81"/>
            <rFont val="Arial"/>
          </rPr>
          <t xml:space="preserve">
</t>
        </r>
      </text>
    </comment>
    <comment ref="BH10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BN10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BQ10" authorId="0">
      <text>
        <r>
          <rPr>
            <b/>
            <sz val="9"/>
            <color indexed="81"/>
            <rFont val="Arial"/>
          </rPr>
          <t>Rijen 27 september</t>
        </r>
      </text>
    </comment>
  </commentList>
</comments>
</file>

<file path=xl/comments14.xml><?xml version="1.0" encoding="utf-8"?>
<comments xmlns="http://schemas.openxmlformats.org/spreadsheetml/2006/main">
  <authors>
    <author>Paul Swart</author>
  </authors>
  <commentList>
    <comment ref="AP10" authorId="0">
      <text>
        <r>
          <rPr>
            <b/>
            <sz val="9"/>
            <color indexed="81"/>
            <rFont val="Arial"/>
          </rPr>
          <t>Dordrecht 21 februari</t>
        </r>
      </text>
    </comment>
    <comment ref="U12" authorId="0">
      <text>
        <r>
          <rPr>
            <b/>
            <sz val="9"/>
            <color indexed="81"/>
            <rFont val="Arial"/>
          </rPr>
          <t>Zevenbergen 19 april</t>
        </r>
      </text>
    </comment>
  </commentList>
</comments>
</file>

<file path=xl/comments2.xml><?xml version="1.0" encoding="utf-8"?>
<comments xmlns="http://schemas.openxmlformats.org/spreadsheetml/2006/main">
  <authors>
    <author>Paul Swart</author>
  </authors>
  <commentList>
    <comment ref="A9" authorId="0">
      <text>
        <r>
          <rPr>
            <b/>
            <sz val="9"/>
            <color indexed="81"/>
            <rFont val="Arial"/>
          </rPr>
          <t xml:space="preserve">35m: 7.68 Vlijmen 14 december
</t>
        </r>
        <r>
          <rPr>
            <sz val="9"/>
            <color indexed="81"/>
            <rFont val="Arial"/>
          </rPr>
          <t>Medicinbal werpen: 4,60
Vortex werpen: 13.00
Meters maken: 900</t>
        </r>
      </text>
    </comment>
    <comment ref="B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9" authorId="0">
      <text>
        <r>
          <rPr>
            <b/>
            <sz val="9"/>
            <color indexed="81"/>
            <rFont val="Arial"/>
          </rPr>
          <t>Oosterhout 5 september</t>
        </r>
      </text>
    </comment>
    <comment ref="H9" authorId="0">
      <text>
        <r>
          <rPr>
            <b/>
            <sz val="9"/>
            <color indexed="81"/>
            <rFont val="Arial"/>
          </rPr>
          <t>Vlijmen 14 december</t>
        </r>
      </text>
    </comment>
    <comment ref="K9" authorId="0">
      <text>
        <r>
          <rPr>
            <b/>
            <sz val="9"/>
            <color indexed="81"/>
            <rFont val="Arial"/>
          </rPr>
          <t>Waalwijk 19 april</t>
        </r>
      </text>
    </comment>
    <comment ref="N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9" authorId="0">
      <text>
        <r>
          <rPr>
            <b/>
            <sz val="9"/>
            <color indexed="81"/>
            <rFont val="Arial"/>
          </rPr>
          <t>Tilburg 28 maart</t>
        </r>
        <r>
          <rPr>
            <sz val="9"/>
            <color indexed="81"/>
            <rFont val="Arial"/>
          </rPr>
          <t xml:space="preserve">
</t>
        </r>
      </text>
    </comment>
    <comment ref="A11" authorId="0">
      <text>
        <r>
          <rPr>
            <b/>
            <sz val="9"/>
            <color indexed="81"/>
            <rFont val="Arial"/>
          </rPr>
          <t>35m: 7.35 Dongen 18 januari
60m: 12.58 Hoboken 4 januari</t>
        </r>
      </text>
    </comment>
    <comment ref="B11" authorId="0">
      <text>
        <r>
          <rPr>
            <b/>
            <sz val="9"/>
            <color indexed="81"/>
            <rFont val="Arial"/>
          </rPr>
          <t>Waalwijk 19 april (elec 8.23)</t>
        </r>
      </text>
    </comment>
    <comment ref="E11" authorId="0">
      <text>
        <r>
          <rPr>
            <b/>
            <sz val="9"/>
            <color indexed="81"/>
            <rFont val="Arial"/>
          </rPr>
          <t>Waalwijk 19 april</t>
        </r>
      </text>
    </comment>
    <comment ref="H11" authorId="0">
      <text>
        <r>
          <rPr>
            <b/>
            <sz val="9"/>
            <color indexed="81"/>
            <rFont val="Arial"/>
          </rPr>
          <t>Dongen 18 januari</t>
        </r>
      </text>
    </comment>
    <comment ref="K11" authorId="0">
      <text>
        <r>
          <rPr>
            <b/>
            <sz val="9"/>
            <color indexed="81"/>
            <rFont val="Arial"/>
          </rPr>
          <t>Waalwijk 19 april</t>
        </r>
      </text>
    </comment>
    <comment ref="N11" authorId="0">
      <text>
        <r>
          <rPr>
            <b/>
            <sz val="9"/>
            <color indexed="81"/>
            <rFont val="Arial"/>
          </rPr>
          <t>Dongen 18 januari</t>
        </r>
      </text>
    </comment>
    <comment ref="Q11" authorId="0">
      <text>
        <r>
          <rPr>
            <b/>
            <sz val="9"/>
            <color indexed="81"/>
            <rFont val="Arial"/>
          </rPr>
          <t>Waalwijk 19 april</t>
        </r>
      </text>
    </comment>
    <comment ref="A13" authorId="0">
      <text>
        <r>
          <rPr>
            <b/>
            <sz val="9"/>
            <color indexed="81"/>
            <rFont val="Arial"/>
          </rPr>
          <t xml:space="preserve">35m: 7.23 </t>
        </r>
        <r>
          <rPr>
            <sz val="9"/>
            <color indexed="81"/>
            <rFont val="Arial"/>
          </rPr>
          <t>Rijen 8 maart</t>
        </r>
      </text>
    </comment>
    <comment ref="B13" authorId="0">
      <text>
        <r>
          <rPr>
            <b/>
            <sz val="9"/>
            <color indexed="81"/>
            <rFont val="Arial"/>
          </rPr>
          <t>Rijen 16 mei  (elec 7.67)</t>
        </r>
      </text>
    </comment>
    <comment ref="E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13" authorId="0">
      <text>
        <r>
          <rPr>
            <b/>
            <sz val="9"/>
            <color indexed="81"/>
            <rFont val="Arial"/>
          </rPr>
          <t>Rijen 8 maart</t>
        </r>
      </text>
    </comment>
    <comment ref="K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15" authorId="0">
      <text>
        <r>
          <rPr>
            <b/>
            <sz val="9"/>
            <color indexed="81"/>
            <rFont val="Arial"/>
          </rPr>
          <t>35m: 7.06 Rijen 8 maart</t>
        </r>
      </text>
    </comment>
    <comment ref="B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15" authorId="0">
      <text>
        <r>
          <rPr>
            <b/>
            <sz val="9"/>
            <color indexed="81"/>
            <rFont val="Arial"/>
          </rPr>
          <t>Oosterhout 5 september</t>
        </r>
      </text>
    </comment>
    <comment ref="H15" authorId="0">
      <text>
        <r>
          <rPr>
            <b/>
            <sz val="9"/>
            <color indexed="81"/>
            <rFont val="Arial"/>
          </rPr>
          <t>Rijen 8 maart</t>
        </r>
      </text>
    </comment>
    <comment ref="K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B17" authorId="0">
      <text>
        <r>
          <rPr>
            <b/>
            <sz val="9"/>
            <color indexed="81"/>
            <rFont val="Arial"/>
          </rPr>
          <t>Rijen 16 mei  (elec 8.40)</t>
        </r>
        <r>
          <rPr>
            <sz val="9"/>
            <color indexed="81"/>
            <rFont val="Arial"/>
          </rPr>
          <t xml:space="preserve">
</t>
        </r>
      </text>
    </comment>
    <comment ref="E17" authorId="0">
      <text>
        <r>
          <rPr>
            <b/>
            <sz val="9"/>
            <color indexed="81"/>
            <rFont val="Arial"/>
          </rPr>
          <t>Waalwijk 19 april</t>
        </r>
      </text>
    </comment>
    <comment ref="H17" authorId="0">
      <text>
        <r>
          <rPr>
            <b/>
            <sz val="9"/>
            <color indexed="81"/>
            <rFont val="Arial"/>
          </rPr>
          <t xml:space="preserve">Rijen 16 mei </t>
        </r>
      </text>
    </comment>
    <comment ref="K17" authorId="0">
      <text>
        <r>
          <rPr>
            <b/>
            <sz val="9"/>
            <color indexed="81"/>
            <rFont val="Arial"/>
          </rPr>
          <t>Waalwijk 19 april</t>
        </r>
      </text>
    </comment>
    <comment ref="N17" authorId="0">
      <text>
        <r>
          <rPr>
            <b/>
            <sz val="9"/>
            <color indexed="81"/>
            <rFont val="Arial"/>
          </rPr>
          <t xml:space="preserve">Rijen 16 mei </t>
        </r>
        <r>
          <rPr>
            <sz val="9"/>
            <color indexed="81"/>
            <rFont val="Arial"/>
          </rPr>
          <t xml:space="preserve">
</t>
        </r>
      </text>
    </comment>
    <comment ref="Q17" authorId="0">
      <text>
        <r>
          <rPr>
            <b/>
            <sz val="9"/>
            <color indexed="81"/>
            <rFont val="Arial"/>
          </rPr>
          <t>Waalwijk 19 april</t>
        </r>
      </text>
    </comment>
    <comment ref="B19" authorId="0">
      <text>
        <r>
          <rPr>
            <b/>
            <sz val="9"/>
            <color indexed="81"/>
            <rFont val="Arial"/>
          </rPr>
          <t xml:space="preserve">9.11 elec Rijen 16 mei </t>
        </r>
      </text>
    </comment>
    <comment ref="H19" authorId="0">
      <text>
        <r>
          <rPr>
            <b/>
            <sz val="9"/>
            <color indexed="81"/>
            <rFont val="Arial"/>
          </rPr>
          <t xml:space="preserve">Rijen 16 mei </t>
        </r>
      </text>
    </comment>
    <comment ref="N19" authorId="0">
      <text>
        <r>
          <rPr>
            <b/>
            <sz val="9"/>
            <color indexed="81"/>
            <rFont val="Arial"/>
          </rPr>
          <t xml:space="preserve">Rijen 16 mei </t>
        </r>
      </text>
    </comment>
    <comment ref="B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21" authorId="0">
      <text>
        <r>
          <rPr>
            <b/>
            <sz val="9"/>
            <color indexed="81"/>
            <rFont val="Arial"/>
          </rPr>
          <t>Oosterhout 5 september</t>
        </r>
      </text>
    </comment>
    <comment ref="H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21" authorId="0">
      <text>
        <r>
          <rPr>
            <b/>
            <sz val="9"/>
            <color indexed="81"/>
            <rFont val="Arial"/>
          </rPr>
          <t>Oosterhout 5 september</t>
        </r>
      </text>
    </comment>
    <comment ref="B2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2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2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2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2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2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B2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2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2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2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2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25" authorId="0">
      <text>
        <r>
          <rPr>
            <b/>
            <sz val="9"/>
            <color indexed="81"/>
            <rFont val="Arial"/>
          </rPr>
          <t>Rijen 27 september</t>
        </r>
      </text>
    </comment>
  </commentList>
</comments>
</file>

<file path=xl/comments3.xml><?xml version="1.0" encoding="utf-8"?>
<comments xmlns="http://schemas.openxmlformats.org/spreadsheetml/2006/main">
  <authors>
    <author>Paul Swart</author>
  </authors>
  <commentList>
    <comment ref="A9" authorId="0">
      <text>
        <r>
          <rPr>
            <b/>
            <sz val="9"/>
            <color indexed="81"/>
            <rFont val="Arial"/>
          </rPr>
          <t>35m: 6.42 Vlijmen 14 december
40mh: 8.20 Eindhoven 5 september
60m: 10.91 Hoboken 4 januari
600m: 2.22.9 Reusel 31 oktober</t>
        </r>
      </text>
    </comment>
    <comment ref="B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9" authorId="0">
      <text>
        <r>
          <rPr>
            <b/>
            <sz val="9"/>
            <color indexed="81"/>
            <rFont val="Arial"/>
          </rPr>
          <t>Dongen 18 januari</t>
        </r>
      </text>
    </comment>
    <comment ref="K9" authorId="0">
      <text>
        <r>
          <rPr>
            <b/>
            <sz val="9"/>
            <color indexed="81"/>
            <rFont val="Arial"/>
          </rPr>
          <t>Oosterhout 5 september</t>
        </r>
      </text>
    </comment>
    <comment ref="N9" authorId="0">
      <text>
        <r>
          <rPr>
            <b/>
            <sz val="9"/>
            <color indexed="81"/>
            <rFont val="Arial"/>
          </rPr>
          <t>Reusel 31 oktober</t>
        </r>
      </text>
    </comment>
    <comment ref="Q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11" authorId="0">
      <text>
        <r>
          <rPr>
            <b/>
            <sz val="9"/>
            <color indexed="81"/>
            <rFont val="Arial"/>
          </rPr>
          <t xml:space="preserve">35m: 6.53 Dongen 18 januari
</t>
        </r>
        <r>
          <rPr>
            <sz val="9"/>
            <color indexed="81"/>
            <rFont val="Arial"/>
          </rPr>
          <t>Medicinbal werpen: 5,30
Vortex werpen: 16.00
Meters maken: 825</t>
        </r>
      </text>
    </comment>
    <comment ref="B11" authorId="0">
      <text>
        <r>
          <rPr>
            <b/>
            <sz val="9"/>
            <color indexed="81"/>
            <rFont val="Arial"/>
          </rPr>
          <t>Waalwijk 1 maart</t>
        </r>
      </text>
    </comment>
    <comment ref="E11" authorId="0">
      <text>
        <r>
          <rPr>
            <b/>
            <sz val="9"/>
            <color indexed="81"/>
            <rFont val="Arial"/>
          </rPr>
          <t>Waalwijk 19 april</t>
        </r>
      </text>
    </comment>
    <comment ref="H11" authorId="0">
      <text>
        <r>
          <rPr>
            <b/>
            <sz val="9"/>
            <color indexed="81"/>
            <rFont val="Arial"/>
          </rPr>
          <t>Vlijmen 14 december</t>
        </r>
      </text>
    </comment>
    <comment ref="K11" authorId="0">
      <text>
        <r>
          <rPr>
            <b/>
            <sz val="9"/>
            <color indexed="81"/>
            <rFont val="Arial"/>
          </rPr>
          <t>Waalwijk 19 april</t>
        </r>
      </text>
    </comment>
    <comment ref="N11" authorId="0">
      <text>
        <r>
          <rPr>
            <b/>
            <sz val="9"/>
            <color indexed="81"/>
            <rFont val="Arial"/>
          </rPr>
          <t>Dongen 18 januari</t>
        </r>
      </text>
    </comment>
    <comment ref="Q11" authorId="0">
      <text>
        <r>
          <rPr>
            <b/>
            <sz val="9"/>
            <color indexed="81"/>
            <rFont val="Arial"/>
          </rPr>
          <t>Waalwijk 19 april</t>
        </r>
      </text>
    </comment>
    <comment ref="A13" authorId="0">
      <text>
        <r>
          <rPr>
            <b/>
            <sz val="9"/>
            <color indexed="81"/>
            <rFont val="Arial"/>
          </rPr>
          <t xml:space="preserve">35m; 7.24 Rijen 8 maart
60m: 11.45 Hoboken 4 januari
</t>
        </r>
        <r>
          <rPr>
            <sz val="9"/>
            <color indexed="81"/>
            <rFont val="Arial"/>
          </rPr>
          <t>Medicinbal werpen:5,40
Vortex werpen:15,00
Meters maken:825</t>
        </r>
      </text>
    </comment>
    <comment ref="B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13" authorId="0">
      <text>
        <r>
          <rPr>
            <b/>
            <sz val="9"/>
            <color indexed="81"/>
            <rFont val="Arial"/>
          </rPr>
          <t>Waalwijk 19 april</t>
        </r>
        <r>
          <rPr>
            <sz val="9"/>
            <color indexed="81"/>
            <rFont val="Arial"/>
          </rPr>
          <t xml:space="preserve">
</t>
        </r>
      </text>
    </comment>
    <comment ref="H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13" authorId="0">
      <text>
        <r>
          <rPr>
            <b/>
            <sz val="9"/>
            <color indexed="81"/>
            <rFont val="Arial"/>
          </rPr>
          <t>Hoboken 4 januari</t>
        </r>
      </text>
    </comment>
    <comment ref="Q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15" authorId="0">
      <text>
        <r>
          <rPr>
            <b/>
            <sz val="9"/>
            <color indexed="81"/>
            <rFont val="Arial"/>
          </rPr>
          <t>35m: 7.50</t>
        </r>
        <r>
          <rPr>
            <sz val="9"/>
            <color indexed="81"/>
            <rFont val="Arial"/>
          </rPr>
          <t xml:space="preserve"> Rijen 8 maart
600m: 2,54.6 Reusel 31 oktober</t>
        </r>
      </text>
    </comment>
    <comment ref="B15" authorId="0">
      <text>
        <r>
          <rPr>
            <b/>
            <sz val="9"/>
            <color indexed="81"/>
            <rFont val="Arial"/>
          </rPr>
          <t>Reusel 31 oktober</t>
        </r>
        <r>
          <rPr>
            <sz val="9"/>
            <color indexed="81"/>
            <rFont val="Arial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Arial"/>
          </rPr>
          <t>Reusel 31 oktober</t>
        </r>
      </text>
    </comment>
    <comment ref="N15" authorId="0">
      <text>
        <r>
          <rPr>
            <b/>
            <sz val="9"/>
            <color indexed="81"/>
            <rFont val="Arial"/>
          </rPr>
          <t>Reusel 31 oktober</t>
        </r>
      </text>
    </comment>
    <comment ref="A17" authorId="0">
      <text>
        <r>
          <rPr>
            <b/>
            <sz val="9"/>
            <color indexed="81"/>
            <rFont val="Arial"/>
          </rPr>
          <t>35m: 8.36 Rijen 8 maart</t>
        </r>
      </text>
    </comment>
    <comment ref="B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17" authorId="0">
      <text>
        <r>
          <rPr>
            <b/>
            <sz val="9"/>
            <color indexed="81"/>
            <rFont val="Arial"/>
          </rPr>
          <t>Rijen 16 mei</t>
        </r>
      </text>
    </comment>
    <comment ref="K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17" authorId="0">
      <text>
        <r>
          <rPr>
            <b/>
            <sz val="9"/>
            <color indexed="81"/>
            <rFont val="Arial"/>
          </rPr>
          <t>Rijen 8 maart</t>
        </r>
      </text>
    </comment>
    <comment ref="Q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B1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1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19" authorId="0">
      <text>
        <r>
          <rPr>
            <b/>
            <sz val="9"/>
            <color indexed="81"/>
            <rFont val="Arial"/>
          </rPr>
          <t>Rijen 16 mei</t>
        </r>
      </text>
    </comment>
    <comment ref="K1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1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1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21" authorId="0">
      <text>
        <r>
          <rPr>
            <sz val="9"/>
            <color indexed="81"/>
            <rFont val="Arial"/>
          </rPr>
          <t>Medicinbal werpen: 3,40
Vortex werpen: 10,5
Meters maken: 825</t>
        </r>
      </text>
    </comment>
    <comment ref="B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21" authorId="0">
      <text>
        <r>
          <rPr>
            <b/>
            <sz val="9"/>
            <color indexed="81"/>
            <rFont val="Arial"/>
          </rPr>
          <t>Drunen 30 mei</t>
        </r>
      </text>
    </comment>
    <comment ref="K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21" authorId="0">
      <text>
        <r>
          <rPr>
            <b/>
            <sz val="9"/>
            <color indexed="81"/>
            <rFont val="Arial"/>
          </rPr>
          <t>Rijen 16 mei</t>
        </r>
        <r>
          <rPr>
            <sz val="9"/>
            <color indexed="81"/>
            <rFont val="Arial"/>
          </rPr>
          <t xml:space="preserve">
</t>
        </r>
      </text>
    </comment>
    <comment ref="Q21" authorId="0">
      <text>
        <r>
          <rPr>
            <b/>
            <sz val="9"/>
            <color indexed="81"/>
            <rFont val="Arial"/>
          </rPr>
          <t>Rijen 27 september</t>
        </r>
      </text>
    </comment>
  </commentList>
</comments>
</file>

<file path=xl/comments4.xml><?xml version="1.0" encoding="utf-8"?>
<comments xmlns="http://schemas.openxmlformats.org/spreadsheetml/2006/main">
  <authors>
    <author>Paul Swart</author>
  </authors>
  <commentList>
    <comment ref="A9" authorId="0">
      <text>
        <r>
          <rPr>
            <b/>
            <sz val="9"/>
            <color indexed="81"/>
            <rFont val="Arial"/>
          </rPr>
          <t xml:space="preserve">35m: 6.47 Vlijmen 14 december
40mh: 7.46 Eindhoven 5 september
600m: 2:08.6 Reusel 31 oktober
</t>
        </r>
      </text>
    </comment>
    <comment ref="B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9" authorId="0">
      <text>
        <r>
          <rPr>
            <b/>
            <sz val="9"/>
            <color indexed="81"/>
            <rFont val="Arial"/>
          </rPr>
          <t>Eindhoven 5 september</t>
        </r>
      </text>
    </comment>
    <comment ref="K9" authorId="0">
      <text>
        <r>
          <rPr>
            <b/>
            <sz val="9"/>
            <color indexed="81"/>
            <rFont val="Arial"/>
          </rPr>
          <t>Tilburg 28 maart</t>
        </r>
      </text>
    </comment>
    <comment ref="N9" authorId="0">
      <text>
        <r>
          <rPr>
            <b/>
            <sz val="9"/>
            <color indexed="81"/>
            <rFont val="Arial"/>
          </rPr>
          <t>Reusel 31 oktober</t>
        </r>
      </text>
    </comment>
    <comment ref="Q9" authorId="0">
      <text>
        <r>
          <rPr>
            <b/>
            <sz val="9"/>
            <color indexed="81"/>
            <rFont val="Arial"/>
          </rPr>
          <t>Tilburg 28 maart</t>
        </r>
      </text>
    </comment>
    <comment ref="A11" authorId="0">
      <text>
        <r>
          <rPr>
            <b/>
            <sz val="9"/>
            <color indexed="81"/>
            <rFont val="Arial"/>
          </rPr>
          <t xml:space="preserve">35m: 6.78 Vlijmen 14 december
600m: 2:27.57 Tilburg 28 maart
</t>
        </r>
        <r>
          <rPr>
            <sz val="9"/>
            <color indexed="81"/>
            <rFont val="Arial"/>
          </rPr>
          <t>Medicinbal werpen: 5,20
Vortex werpen: 21.00
Meters maken: 875</t>
        </r>
      </text>
    </comment>
    <comment ref="B1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1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11" authorId="0">
      <text>
        <r>
          <rPr>
            <b/>
            <sz val="9"/>
            <color indexed="81"/>
            <rFont val="Arial"/>
          </rPr>
          <t>Oosterhout 5 september</t>
        </r>
      </text>
    </comment>
    <comment ref="K11" authorId="0">
      <text>
        <r>
          <rPr>
            <b/>
            <sz val="9"/>
            <color indexed="81"/>
            <rFont val="Arial"/>
          </rPr>
          <t>Tilburg 28 maart</t>
        </r>
      </text>
    </comment>
    <comment ref="N1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1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13" authorId="0">
      <text>
        <r>
          <rPr>
            <b/>
            <sz val="9"/>
            <color indexed="81"/>
            <rFont val="Arial"/>
          </rPr>
          <t>35m: 8.01 Dongen 18 januari</t>
        </r>
      </text>
    </comment>
    <comment ref="B13" authorId="0">
      <text>
        <r>
          <rPr>
            <b/>
            <sz val="9"/>
            <color indexed="81"/>
            <rFont val="Arial"/>
          </rPr>
          <t>8.29 elec Rijen 16 mei</t>
        </r>
      </text>
    </comment>
    <comment ref="E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13" authorId="0">
      <text>
        <r>
          <rPr>
            <b/>
            <sz val="9"/>
            <color indexed="81"/>
            <rFont val="Arial"/>
          </rPr>
          <t>Rijen 16 mei</t>
        </r>
      </text>
    </comment>
    <comment ref="K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13" authorId="0">
      <text>
        <r>
          <rPr>
            <b/>
            <sz val="9"/>
            <color indexed="81"/>
            <rFont val="Arial"/>
          </rPr>
          <t>Dongen 18 januari</t>
        </r>
      </text>
    </comment>
    <comment ref="Q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15" authorId="0">
      <text>
        <r>
          <rPr>
            <b/>
            <sz val="9"/>
            <color indexed="81"/>
            <rFont val="Arial"/>
          </rPr>
          <t>35m: 7.08 Rijen 8 maart</t>
        </r>
      </text>
    </comment>
    <comment ref="B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15" authorId="0">
      <text>
        <r>
          <rPr>
            <b/>
            <sz val="9"/>
            <color indexed="81"/>
            <rFont val="Arial"/>
          </rPr>
          <t>Rijen 8 maart</t>
        </r>
      </text>
    </comment>
    <comment ref="Q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17" authorId="0">
      <text>
        <r>
          <rPr>
            <b/>
            <sz val="9"/>
            <color indexed="81"/>
            <rFont val="Arial"/>
          </rPr>
          <t>35m: 7.44 Rijen 8 maart</t>
        </r>
      </text>
    </comment>
    <comment ref="B17" authorId="0">
      <text>
        <r>
          <rPr>
            <b/>
            <sz val="9"/>
            <color indexed="81"/>
            <rFont val="Arial"/>
          </rPr>
          <t>8.05 elec Rijen 16 mei</t>
        </r>
      </text>
    </comment>
    <comment ref="E17" authorId="0">
      <text>
        <r>
          <rPr>
            <b/>
            <sz val="9"/>
            <color indexed="81"/>
            <rFont val="Arial"/>
          </rPr>
          <t>Oosterhout 5 september</t>
        </r>
      </text>
    </comment>
    <comment ref="H17" authorId="0">
      <text>
        <r>
          <rPr>
            <b/>
            <sz val="9"/>
            <color indexed="81"/>
            <rFont val="Arial"/>
          </rPr>
          <t>Rijen 16 mei</t>
        </r>
      </text>
    </comment>
    <comment ref="K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B1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1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1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1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1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19" authorId="0">
      <text>
        <r>
          <rPr>
            <b/>
            <sz val="9"/>
            <color indexed="81"/>
            <rFont val="Arial"/>
          </rPr>
          <t>Rijen 27 september</t>
        </r>
      </text>
    </comment>
  </commentList>
</comments>
</file>

<file path=xl/comments5.xml><?xml version="1.0" encoding="utf-8"?>
<comments xmlns="http://schemas.openxmlformats.org/spreadsheetml/2006/main">
  <authors>
    <author>Paul Swart</author>
  </authors>
  <commentList>
    <comment ref="A9" authorId="0">
      <text>
        <r>
          <rPr>
            <b/>
            <sz val="9"/>
            <color indexed="81"/>
            <rFont val="Arial"/>
          </rPr>
          <t>35m: 6.41 Rijen 8 maart
40m: 6.9 Reusel 31 oktober
60mh: 12.23 Eindhoven 5 september
600m: 2:30.0 Reusel 31 oktober</t>
        </r>
      </text>
    </comment>
    <comment ref="B9" authorId="0">
      <text>
        <r>
          <rPr>
            <b/>
            <sz val="9"/>
            <color indexed="81"/>
            <rFont val="Arial"/>
          </rPr>
          <t>Rijen 16 mei   (electronisch 10.03)</t>
        </r>
      </text>
    </comment>
    <comment ref="E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9" authorId="0">
      <text>
        <r>
          <rPr>
            <b/>
            <sz val="9"/>
            <color indexed="81"/>
            <rFont val="Arial"/>
          </rPr>
          <t>Rijen 8 maart</t>
        </r>
      </text>
    </comment>
    <comment ref="K9" authorId="0">
      <text>
        <r>
          <rPr>
            <b/>
            <sz val="9"/>
            <color indexed="81"/>
            <rFont val="Arial"/>
          </rPr>
          <t xml:space="preserve">Rijen 16 mei </t>
        </r>
      </text>
    </comment>
    <comment ref="N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11" authorId="0">
      <text>
        <r>
          <rPr>
            <b/>
            <sz val="9"/>
            <color indexed="81"/>
            <rFont val="Arial"/>
          </rPr>
          <t>35m: 6.51 Vlijmen 14 december
40m: 7.0 Waalwijk 1 maart</t>
        </r>
      </text>
    </comment>
    <comment ref="H11" authorId="0">
      <text>
        <r>
          <rPr>
            <b/>
            <sz val="9"/>
            <color indexed="81"/>
            <rFont val="Arial"/>
          </rPr>
          <t>Vlijmen 14 december</t>
        </r>
      </text>
    </comment>
    <comment ref="N11" authorId="0">
      <text>
        <r>
          <rPr>
            <b/>
            <sz val="9"/>
            <color indexed="81"/>
            <rFont val="Arial"/>
          </rPr>
          <t>Rijen 8 maart</t>
        </r>
      </text>
    </comment>
    <comment ref="A13" authorId="0">
      <text>
        <r>
          <rPr>
            <b/>
            <sz val="9"/>
            <color indexed="81"/>
            <rFont val="Arial"/>
          </rPr>
          <t>35m: 6.28 Rijen 8 maart</t>
        </r>
      </text>
    </comment>
    <comment ref="B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13" authorId="0">
      <text>
        <r>
          <rPr>
            <b/>
            <sz val="9"/>
            <color indexed="81"/>
            <rFont val="Arial"/>
          </rPr>
          <t>Oosterhout 5 september</t>
        </r>
      </text>
    </comment>
    <comment ref="H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15" authorId="0">
      <text>
        <r>
          <rPr>
            <b/>
            <sz val="9"/>
            <color indexed="81"/>
            <rFont val="Arial"/>
          </rPr>
          <t>35m: 7.80 Rijen 8 maart</t>
        </r>
      </text>
    </comment>
    <comment ref="B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15" authorId="0">
      <text>
        <r>
          <rPr>
            <b/>
            <sz val="9"/>
            <color indexed="81"/>
            <rFont val="Arial"/>
          </rPr>
          <t>Rijen 8 maart</t>
        </r>
      </text>
    </comment>
    <comment ref="K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17" authorId="0">
      <text>
        <r>
          <rPr>
            <b/>
            <sz val="9"/>
            <color indexed="81"/>
            <rFont val="Arial"/>
          </rPr>
          <t>35m; 6.21 Rijen 8 maart</t>
        </r>
      </text>
    </comment>
    <comment ref="B17" authorId="0">
      <text>
        <r>
          <rPr>
            <b/>
            <sz val="9"/>
            <color indexed="81"/>
            <rFont val="Arial"/>
          </rPr>
          <t xml:space="preserve">9.59 elec Rijen 16 mei </t>
        </r>
      </text>
    </comment>
    <comment ref="E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17" authorId="0">
      <text>
        <r>
          <rPr>
            <b/>
            <sz val="9"/>
            <color indexed="81"/>
            <rFont val="Arial"/>
          </rPr>
          <t xml:space="preserve">Rijen 16 mei </t>
        </r>
        <r>
          <rPr>
            <sz val="9"/>
            <color indexed="81"/>
            <rFont val="Arial"/>
          </rPr>
          <t xml:space="preserve">
</t>
        </r>
      </text>
    </comment>
    <comment ref="N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17" authorId="0">
      <text>
        <r>
          <rPr>
            <b/>
            <sz val="9"/>
            <color indexed="81"/>
            <rFont val="Arial"/>
          </rPr>
          <t xml:space="preserve">Rijen 16 mei </t>
        </r>
      </text>
    </comment>
    <comment ref="B1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1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1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19" authorId="0">
      <text>
        <r>
          <rPr>
            <b/>
            <sz val="9"/>
            <color indexed="81"/>
            <rFont val="Arial"/>
          </rPr>
          <t>Oosterhout 5 september</t>
        </r>
      </text>
    </comment>
    <comment ref="N1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1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B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B2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2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2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2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2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23" authorId="0">
      <text>
        <r>
          <rPr>
            <b/>
            <sz val="9"/>
            <color indexed="81"/>
            <rFont val="Arial"/>
          </rPr>
          <t>Rijen 27 september</t>
        </r>
      </text>
    </comment>
  </commentList>
</comments>
</file>

<file path=xl/comments6.xml><?xml version="1.0" encoding="utf-8"?>
<comments xmlns="http://schemas.openxmlformats.org/spreadsheetml/2006/main">
  <authors>
    <author>Paul Swart</author>
  </authors>
  <commentList>
    <comment ref="A9" authorId="0">
      <text>
        <r>
          <rPr>
            <b/>
            <sz val="9"/>
            <color indexed="81"/>
            <rFont val="Arial"/>
          </rPr>
          <t>35m: 7.23 Rijen 8 maart</t>
        </r>
      </text>
    </comment>
    <comment ref="B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9" authorId="0">
      <text>
        <r>
          <rPr>
            <b/>
            <sz val="9"/>
            <color indexed="81"/>
            <rFont val="Arial"/>
          </rPr>
          <t>Dongen 18 januari</t>
        </r>
      </text>
    </comment>
    <comment ref="K9" authorId="0">
      <text>
        <r>
          <rPr>
            <b/>
            <sz val="9"/>
            <color indexed="81"/>
            <rFont val="Arial"/>
          </rPr>
          <t>Rijen 16 mei</t>
        </r>
      </text>
    </comment>
    <comment ref="N9" authorId="0">
      <text>
        <r>
          <rPr>
            <b/>
            <sz val="9"/>
            <color indexed="81"/>
            <rFont val="Arial"/>
          </rPr>
          <t>Rijen 8 maart</t>
        </r>
      </text>
    </comment>
    <comment ref="Q9" authorId="0">
      <text>
        <r>
          <rPr>
            <b/>
            <sz val="9"/>
            <color indexed="81"/>
            <rFont val="Arial"/>
          </rPr>
          <t>Rijen 16 mei</t>
        </r>
      </text>
    </comment>
    <comment ref="A11" authorId="0">
      <text>
        <r>
          <rPr>
            <b/>
            <sz val="9"/>
            <color indexed="81"/>
            <rFont val="Arial"/>
          </rPr>
          <t>35m: 6.46 Rijen 8 maart
600m: 2:23.96 Tilburg 28 maart</t>
        </r>
      </text>
    </comment>
    <comment ref="B1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11" authorId="0">
      <text>
        <r>
          <rPr>
            <b/>
            <sz val="9"/>
            <color indexed="81"/>
            <rFont val="Arial"/>
          </rPr>
          <t>Rijen 27 september</t>
        </r>
        <r>
          <rPr>
            <sz val="9"/>
            <color indexed="81"/>
            <rFont val="Arial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Arial"/>
          </rPr>
          <t>Vlijmen 14 december</t>
        </r>
      </text>
    </comment>
    <comment ref="K11" authorId="0">
      <text>
        <r>
          <rPr>
            <b/>
            <sz val="9"/>
            <color indexed="81"/>
            <rFont val="Arial"/>
          </rPr>
          <t>Tilburg 28 maart</t>
        </r>
      </text>
    </comment>
    <comment ref="N1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1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13" authorId="0">
      <text>
        <r>
          <rPr>
            <b/>
            <sz val="9"/>
            <color indexed="81"/>
            <rFont val="Arial"/>
          </rPr>
          <t>35m: 6.28 Rijen 8 maart
40m: 6.4 Reusel 31 oktober
600m: 2:01.12 Tilburg 28 maart</t>
        </r>
      </text>
    </comment>
    <comment ref="B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13" authorId="0">
      <text>
        <r>
          <rPr>
            <b/>
            <sz val="9"/>
            <color indexed="81"/>
            <rFont val="Arial"/>
          </rPr>
          <t>Reusel 31 oktober</t>
        </r>
      </text>
    </comment>
    <comment ref="Q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15" authorId="0">
      <text>
        <r>
          <rPr>
            <b/>
            <sz val="9"/>
            <color indexed="81"/>
            <rFont val="Arial"/>
          </rPr>
          <t>35m: 6.45 Vlijmen 14 december
40m: 6.9 Waalwijk 1 maart</t>
        </r>
      </text>
    </comment>
    <comment ref="B15" authorId="0">
      <text>
        <r>
          <rPr>
            <b/>
            <sz val="9"/>
            <color indexed="81"/>
            <rFont val="Arial"/>
          </rPr>
          <t>Rijen 16 mei (elec 10.11)</t>
        </r>
      </text>
    </comment>
    <comment ref="E15" authorId="0">
      <text>
        <r>
          <rPr>
            <b/>
            <sz val="9"/>
            <color indexed="81"/>
            <rFont val="Arial"/>
          </rPr>
          <t xml:space="preserve">Waalwijk 19 april </t>
        </r>
      </text>
    </comment>
    <comment ref="H15" authorId="0">
      <text>
        <r>
          <rPr>
            <b/>
            <sz val="9"/>
            <color indexed="81"/>
            <rFont val="Arial"/>
          </rPr>
          <t>Dongen 18 januari</t>
        </r>
      </text>
    </comment>
    <comment ref="K15" authorId="0">
      <text>
        <r>
          <rPr>
            <b/>
            <sz val="9"/>
            <color indexed="81"/>
            <rFont val="Arial"/>
          </rPr>
          <t xml:space="preserve">Rijen 16 mei </t>
        </r>
        <r>
          <rPr>
            <sz val="9"/>
            <color indexed="81"/>
            <rFont val="Arial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Arial"/>
          </rPr>
          <t xml:space="preserve">Waalwijk 19 april </t>
        </r>
      </text>
    </comment>
    <comment ref="Q15" authorId="0">
      <text>
        <r>
          <rPr>
            <b/>
            <sz val="9"/>
            <color indexed="81"/>
            <rFont val="Arial"/>
          </rPr>
          <t xml:space="preserve">Rijen 16 mei </t>
        </r>
      </text>
    </comment>
    <comment ref="A17" authorId="0">
      <text>
        <r>
          <rPr>
            <b/>
            <sz val="9"/>
            <color indexed="81"/>
            <rFont val="Arial"/>
          </rPr>
          <t>35m: 6.29 Dongen 18 januari
40m: 7.0 Waalwijk 1 maart
600m: 2.01.0 Reusel 31 oktober</t>
        </r>
      </text>
    </comment>
    <comment ref="B17" authorId="0">
      <text>
        <r>
          <rPr>
            <b/>
            <sz val="9"/>
            <color indexed="81"/>
            <rFont val="Arial"/>
          </rPr>
          <t>Rijen 27 september</t>
        </r>
        <r>
          <rPr>
            <sz val="9"/>
            <color indexed="81"/>
            <rFont val="Arial"/>
          </rPr>
          <t xml:space="preserve">
</t>
        </r>
      </text>
    </comment>
    <comment ref="E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17" authorId="0">
      <text>
        <r>
          <rPr>
            <b/>
            <sz val="9"/>
            <color indexed="81"/>
            <rFont val="Arial"/>
          </rPr>
          <t>Dongen 18 januari</t>
        </r>
      </text>
    </comment>
    <comment ref="K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17" authorId="0">
      <text>
        <r>
          <rPr>
            <b/>
            <sz val="9"/>
            <color indexed="81"/>
            <rFont val="Arial"/>
          </rPr>
          <t>Reusel 31 oktober</t>
        </r>
      </text>
    </comment>
    <comment ref="Q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19" authorId="0">
      <text>
        <r>
          <rPr>
            <b/>
            <sz val="9"/>
            <color indexed="81"/>
            <rFont val="Arial"/>
          </rPr>
          <t>35m: 7.05 Dongen 18 januari
40m: 7.5 Waalwijk 1 maart</t>
        </r>
      </text>
    </comment>
    <comment ref="B19" authorId="0">
      <text>
        <r>
          <rPr>
            <b/>
            <sz val="9"/>
            <color indexed="81"/>
            <rFont val="Arial"/>
          </rPr>
          <t>Waalwijk 19 april (elec 10.86)</t>
        </r>
      </text>
    </comment>
    <comment ref="E1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1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19" authorId="0">
      <text>
        <r>
          <rPr>
            <b/>
            <sz val="9"/>
            <color indexed="81"/>
            <rFont val="Arial"/>
          </rPr>
          <t>Oosterhout 5 september</t>
        </r>
      </text>
    </comment>
    <comment ref="N19" authorId="0">
      <text>
        <r>
          <rPr>
            <b/>
            <sz val="9"/>
            <color indexed="81"/>
            <rFont val="Arial"/>
          </rPr>
          <t>Oosterhout 5 september</t>
        </r>
      </text>
    </comment>
    <comment ref="Q1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21" authorId="0">
      <text>
        <r>
          <rPr>
            <b/>
            <sz val="9"/>
            <color indexed="81"/>
            <rFont val="Arial"/>
          </rPr>
          <t xml:space="preserve">35m: 6.75 Rijen 8 maart
40m: 7.7 </t>
        </r>
        <r>
          <rPr>
            <sz val="9"/>
            <color indexed="81"/>
            <rFont val="Arial"/>
          </rPr>
          <t>Waalwijk 1 maart</t>
        </r>
      </text>
    </comment>
    <comment ref="B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23" authorId="0">
      <text>
        <r>
          <rPr>
            <b/>
            <sz val="9"/>
            <color indexed="81"/>
            <rFont val="Arial"/>
          </rPr>
          <t>35m: 6.68 Rijen 8 maart
40m: 7.3 Waalwijk 1 maart</t>
        </r>
        <r>
          <rPr>
            <sz val="9"/>
            <color indexed="81"/>
            <rFont val="Arial"/>
          </rPr>
          <t xml:space="preserve">
</t>
        </r>
      </text>
    </comment>
    <comment ref="B23" authorId="0">
      <text>
        <r>
          <rPr>
            <b/>
            <sz val="9"/>
            <color indexed="81"/>
            <rFont val="Arial"/>
          </rPr>
          <t>Rijen 16 mei (elec 10.19)</t>
        </r>
      </text>
    </comment>
    <comment ref="E23" authorId="0">
      <text>
        <r>
          <rPr>
            <b/>
            <sz val="9"/>
            <color indexed="81"/>
            <rFont val="Arial"/>
          </rPr>
          <t>Oosterhout 5 september</t>
        </r>
      </text>
    </comment>
    <comment ref="H23" authorId="0">
      <text>
        <r>
          <rPr>
            <b/>
            <sz val="9"/>
            <color indexed="81"/>
            <rFont val="Arial"/>
          </rPr>
          <t>Rijen 8 maart</t>
        </r>
      </text>
    </comment>
    <comment ref="K2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23" authorId="0">
      <text>
        <r>
          <rPr>
            <b/>
            <sz val="9"/>
            <color indexed="81"/>
            <rFont val="Arial"/>
          </rPr>
          <t>Oosterhout 5 september</t>
        </r>
      </text>
    </comment>
    <comment ref="Q2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25" authorId="0">
      <text>
        <r>
          <rPr>
            <b/>
            <sz val="9"/>
            <color indexed="81"/>
            <rFont val="Arial"/>
          </rPr>
          <t>35m: 6.69 Rijen 8 maart</t>
        </r>
      </text>
    </comment>
    <comment ref="B25" authorId="0">
      <text>
        <r>
          <rPr>
            <b/>
            <sz val="9"/>
            <color indexed="81"/>
            <rFont val="Arial"/>
          </rPr>
          <t xml:space="preserve">10.53 elec Rijen 16 mei </t>
        </r>
      </text>
    </comment>
    <comment ref="H25" authorId="0">
      <text>
        <r>
          <rPr>
            <b/>
            <sz val="9"/>
            <color indexed="81"/>
            <rFont val="Arial"/>
          </rPr>
          <t>Rijen 8 maart</t>
        </r>
      </text>
    </comment>
    <comment ref="K25" authorId="0">
      <text>
        <r>
          <rPr>
            <b/>
            <sz val="9"/>
            <color indexed="81"/>
            <rFont val="Arial"/>
          </rPr>
          <t xml:space="preserve">Rijen 16 mei </t>
        </r>
      </text>
    </comment>
    <comment ref="N25" authorId="0">
      <text>
        <r>
          <rPr>
            <b/>
            <sz val="9"/>
            <color indexed="81"/>
            <rFont val="Arial"/>
          </rPr>
          <t>Rijen 8 maart</t>
        </r>
      </text>
    </comment>
    <comment ref="Q25" authorId="0">
      <text>
        <r>
          <rPr>
            <b/>
            <sz val="9"/>
            <color indexed="81"/>
            <rFont val="Arial"/>
          </rPr>
          <t xml:space="preserve">Rijen 16 mei </t>
        </r>
        <r>
          <rPr>
            <sz val="9"/>
            <color indexed="81"/>
            <rFont val="Arial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Arial"/>
          </rPr>
          <t>35m: 6.71 Rijen 8 maart</t>
        </r>
      </text>
    </comment>
    <comment ref="H27" authorId="0">
      <text>
        <r>
          <rPr>
            <b/>
            <sz val="9"/>
            <color indexed="81"/>
            <rFont val="Arial"/>
          </rPr>
          <t>Rijen 8 maart</t>
        </r>
      </text>
    </comment>
    <comment ref="N27" authorId="0">
      <text>
        <r>
          <rPr>
            <b/>
            <sz val="9"/>
            <color indexed="81"/>
            <rFont val="Arial"/>
          </rPr>
          <t>Rijen 8 maart</t>
        </r>
      </text>
    </comment>
    <comment ref="B2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2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2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2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2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2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31" authorId="0">
      <text>
        <r>
          <rPr>
            <b/>
            <sz val="9"/>
            <color indexed="81"/>
            <rFont val="Arial"/>
          </rPr>
          <t>35m; 7.74 Rijen 8 maart</t>
        </r>
      </text>
    </comment>
    <comment ref="B3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3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3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3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3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3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33" authorId="0">
      <text>
        <r>
          <rPr>
            <b/>
            <sz val="9"/>
            <color indexed="81"/>
            <rFont val="Arial"/>
          </rPr>
          <t>35m: 7.44 Rijen 8 maart</t>
        </r>
      </text>
    </comment>
    <comment ref="B33" authorId="0">
      <text>
        <r>
          <rPr>
            <b/>
            <sz val="9"/>
            <color indexed="81"/>
            <rFont val="Arial"/>
          </rPr>
          <t>Rijen 16 mei (elec 11.94)</t>
        </r>
      </text>
    </comment>
    <comment ref="E33" authorId="0">
      <text>
        <r>
          <rPr>
            <b/>
            <sz val="9"/>
            <color indexed="81"/>
            <rFont val="Arial"/>
          </rPr>
          <t xml:space="preserve">Waalwijk 19 april </t>
        </r>
      </text>
    </comment>
    <comment ref="H33" authorId="0">
      <text>
        <r>
          <rPr>
            <b/>
            <sz val="9"/>
            <color indexed="81"/>
            <rFont val="Arial"/>
          </rPr>
          <t xml:space="preserve">Waalwijk 19 april </t>
        </r>
      </text>
    </comment>
    <comment ref="K33" authorId="0">
      <text>
        <r>
          <rPr>
            <b/>
            <sz val="9"/>
            <color indexed="81"/>
            <rFont val="Arial"/>
          </rPr>
          <t>Rijen 16 mei</t>
        </r>
        <r>
          <rPr>
            <sz val="9"/>
            <color indexed="81"/>
            <rFont val="Arial"/>
          </rPr>
          <t xml:space="preserve">
</t>
        </r>
      </text>
    </comment>
    <comment ref="N33" authorId="0">
      <text>
        <r>
          <rPr>
            <b/>
            <sz val="9"/>
            <color indexed="81"/>
            <rFont val="Arial"/>
          </rPr>
          <t xml:space="preserve">Waalwijk 19 april </t>
        </r>
      </text>
    </comment>
    <comment ref="Q33" authorId="0">
      <text>
        <r>
          <rPr>
            <b/>
            <sz val="9"/>
            <color indexed="81"/>
            <rFont val="Arial"/>
          </rPr>
          <t>Rijen 16 mei</t>
        </r>
        <r>
          <rPr>
            <sz val="9"/>
            <color indexed="81"/>
            <rFont val="Arial"/>
          </rPr>
          <t xml:space="preserve">
</t>
        </r>
      </text>
    </comment>
    <comment ref="B3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35" authorId="0">
      <text>
        <r>
          <rPr>
            <b/>
            <sz val="9"/>
            <color indexed="81"/>
            <rFont val="Arial"/>
          </rPr>
          <t>Rijen 27 september</t>
        </r>
        <r>
          <rPr>
            <sz val="9"/>
            <color indexed="81"/>
            <rFont val="Arial"/>
          </rPr>
          <t xml:space="preserve">
</t>
        </r>
      </text>
    </comment>
    <comment ref="H3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3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3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3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B3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3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3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3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N3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3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B39" authorId="0">
      <text>
        <r>
          <rPr>
            <b/>
            <sz val="9"/>
            <color indexed="81"/>
            <rFont val="Arial"/>
          </rPr>
          <t>Rijen 16 mei  (12.83 elec)</t>
        </r>
      </text>
    </comment>
    <comment ref="K39" authorId="0">
      <text>
        <r>
          <rPr>
            <b/>
            <sz val="9"/>
            <color indexed="81"/>
            <rFont val="Arial"/>
          </rPr>
          <t xml:space="preserve">Rijen 16 mei </t>
        </r>
      </text>
    </comment>
    <comment ref="N39" authorId="0">
      <text>
        <r>
          <rPr>
            <b/>
            <sz val="9"/>
            <color indexed="81"/>
            <rFont val="Arial"/>
          </rPr>
          <t>Tilburg 28 maart</t>
        </r>
      </text>
    </comment>
    <comment ref="Q39" authorId="0">
      <text>
        <r>
          <rPr>
            <b/>
            <sz val="9"/>
            <color indexed="81"/>
            <rFont val="Arial"/>
          </rPr>
          <t xml:space="preserve">Rijen 16 mei </t>
        </r>
      </text>
    </comment>
    <comment ref="B4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4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H4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41" authorId="0">
      <text>
        <r>
          <rPr>
            <b/>
            <sz val="9"/>
            <color indexed="81"/>
            <rFont val="Arial"/>
          </rPr>
          <t xml:space="preserve">Rijen 16 mei </t>
        </r>
      </text>
    </comment>
    <comment ref="N4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41" authorId="0">
      <text>
        <r>
          <rPr>
            <b/>
            <sz val="9"/>
            <color indexed="81"/>
            <rFont val="Arial"/>
          </rPr>
          <t>Rijen 27 september</t>
        </r>
      </text>
    </comment>
  </commentList>
</comments>
</file>

<file path=xl/comments7.xml><?xml version="1.0" encoding="utf-8"?>
<comments xmlns="http://schemas.openxmlformats.org/spreadsheetml/2006/main">
  <authors>
    <author>Paul Swart</author>
  </authors>
  <commentList>
    <comment ref="A10" authorId="0">
      <text>
        <r>
          <rPr>
            <b/>
            <sz val="9"/>
            <color indexed="81"/>
            <rFont val="Arial"/>
          </rPr>
          <t>35m: 6.15 Rijen 8 maart
40m: 6.6 Waalwijk 1 maart
Kogel 3kg: 6.74 Breda 18 april
Speer 500g: 20.21 Dongen 30 mei
Hinkstapspring: 8.21 Dongen 20 mei
Discus 1kg 14.55 Dongen 30 mei
Kogelslingeren 25.06 Boskoop 3 oktober</t>
        </r>
      </text>
    </comment>
    <comment ref="B10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10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10" authorId="0">
      <text>
        <r>
          <rPr>
            <b/>
            <sz val="9"/>
            <color indexed="81"/>
            <rFont val="Arial"/>
          </rPr>
          <t>Oosterhout 5 september</t>
        </r>
      </text>
    </comment>
    <comment ref="N10" authorId="0">
      <text>
        <r>
          <rPr>
            <b/>
            <sz val="9"/>
            <color indexed="81"/>
            <rFont val="Arial"/>
          </rPr>
          <t>Breda 18 april</t>
        </r>
      </text>
    </comment>
    <comment ref="Q10" authorId="0">
      <text>
        <r>
          <rPr>
            <b/>
            <sz val="9"/>
            <color indexed="81"/>
            <rFont val="Arial"/>
          </rPr>
          <t>Rijen 8 maart</t>
        </r>
      </text>
    </comment>
    <comment ref="T10" authorId="0">
      <text>
        <r>
          <rPr>
            <b/>
            <sz val="9"/>
            <color indexed="81"/>
            <rFont val="Arial"/>
          </rPr>
          <t>Tilburg 28 maart</t>
        </r>
      </text>
    </comment>
    <comment ref="W10" authorId="0">
      <text>
        <r>
          <rPr>
            <b/>
            <sz val="9"/>
            <color indexed="81"/>
            <rFont val="Arial"/>
          </rPr>
          <t>Best 14 juni</t>
        </r>
      </text>
    </comment>
    <comment ref="Z10" authorId="0">
      <text>
        <r>
          <rPr>
            <b/>
            <sz val="9"/>
            <color indexed="81"/>
            <rFont val="Arial"/>
          </rPr>
          <t>Naaldwijk 20 september</t>
        </r>
      </text>
    </comment>
    <comment ref="AC10" authorId="0">
      <text>
        <r>
          <rPr>
            <b/>
            <sz val="9"/>
            <color indexed="81"/>
            <rFont val="Arial"/>
          </rPr>
          <t>Best 14 juni</t>
        </r>
      </text>
    </comment>
    <comment ref="A12" authorId="0">
      <text>
        <r>
          <rPr>
            <b/>
            <sz val="9"/>
            <color indexed="81"/>
            <rFont val="Arial"/>
          </rPr>
          <t>35m: 6.77 Rijen 8 maart</t>
        </r>
      </text>
    </comment>
    <comment ref="B12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12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12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12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T12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W12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Z12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C12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14" authorId="0">
      <text>
        <r>
          <rPr>
            <b/>
            <sz val="9"/>
            <color indexed="81"/>
            <rFont val="Arial"/>
          </rPr>
          <t>35m: 6.95 Rijen 8 maart</t>
        </r>
      </text>
    </comment>
    <comment ref="B14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E14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K14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Q14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T14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W14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Z14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C14" authorId="0">
      <text>
        <r>
          <rPr>
            <b/>
            <sz val="9"/>
            <color indexed="81"/>
            <rFont val="Arial"/>
          </rPr>
          <t>Rijen 27 september</t>
        </r>
      </text>
    </comment>
  </commentList>
</comments>
</file>

<file path=xl/comments8.xml><?xml version="1.0" encoding="utf-8"?>
<comments xmlns="http://schemas.openxmlformats.org/spreadsheetml/2006/main">
  <authors>
    <author>Paul Swart</author>
  </authors>
  <commentList>
    <comment ref="A9" authorId="0">
      <text>
        <r>
          <rPr>
            <b/>
            <sz val="9"/>
            <color indexed="81"/>
            <rFont val="Arial"/>
          </rPr>
          <t>35m: 6.56 Rijen 8 maart
40m: 7.1 Waalwijk 1 maart</t>
        </r>
      </text>
    </comment>
    <comment ref="C9" authorId="0">
      <text>
        <r>
          <rPr>
            <b/>
            <sz val="9"/>
            <color indexed="81"/>
            <rFont val="Arial"/>
          </rPr>
          <t xml:space="preserve">Rijen 27 september
</t>
        </r>
      </text>
    </comment>
    <comment ref="F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L9" authorId="0">
      <text>
        <r>
          <rPr>
            <b/>
            <sz val="9"/>
            <color indexed="81"/>
            <rFont val="Arial"/>
          </rPr>
          <t xml:space="preserve">Oosterhout 5 september
</t>
        </r>
      </text>
    </comment>
    <comment ref="O9" authorId="0">
      <text>
        <r>
          <rPr>
            <b/>
            <sz val="9"/>
            <color indexed="81"/>
            <rFont val="Arial"/>
          </rPr>
          <t>Breda 18 april</t>
        </r>
      </text>
    </comment>
    <comment ref="R9" authorId="0">
      <text>
        <r>
          <rPr>
            <b/>
            <sz val="9"/>
            <color indexed="81"/>
            <rFont val="Arial"/>
          </rPr>
          <t>Waalwijk 1 maart</t>
        </r>
      </text>
    </comment>
    <comment ref="U9" authorId="0">
      <text>
        <r>
          <rPr>
            <b/>
            <sz val="9"/>
            <color indexed="81"/>
            <rFont val="Arial"/>
          </rPr>
          <t xml:space="preserve">Oosterhout 5 september
</t>
        </r>
      </text>
    </comment>
    <comment ref="X9" authorId="0">
      <text>
        <r>
          <rPr>
            <b/>
            <sz val="9"/>
            <color indexed="81"/>
            <rFont val="Arial"/>
          </rPr>
          <t>Amsterdam 23 augustus</t>
        </r>
      </text>
    </comment>
    <comment ref="AA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D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11" authorId="0">
      <text>
        <r>
          <rPr>
            <b/>
            <sz val="9"/>
            <color indexed="81"/>
            <rFont val="Arial"/>
          </rPr>
          <t>35m: 6.99 Dongen 18 januari
40m: 7.31 Reusel 31 oktober</t>
        </r>
      </text>
    </comment>
    <comment ref="C11" authorId="0">
      <text>
        <r>
          <rPr>
            <b/>
            <sz val="9"/>
            <color indexed="81"/>
            <rFont val="Arial"/>
          </rPr>
          <t>Rijen 27 september</t>
        </r>
        <r>
          <rPr>
            <sz val="9"/>
            <color indexed="81"/>
            <rFont val="Arial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O1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R11" authorId="0">
      <text>
        <r>
          <rPr>
            <b/>
            <sz val="9"/>
            <color indexed="81"/>
            <rFont val="Arial"/>
          </rPr>
          <t>Dongen 18 januari</t>
        </r>
      </text>
    </comment>
    <comment ref="U1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X11" authorId="0">
      <text>
        <r>
          <rPr>
            <b/>
            <sz val="9"/>
            <color indexed="81"/>
            <rFont val="Arial"/>
          </rPr>
          <t>Breda 11 oktober</t>
        </r>
      </text>
    </comment>
    <comment ref="AA11" authorId="0">
      <text>
        <r>
          <rPr>
            <b/>
            <sz val="9"/>
            <color indexed="81"/>
            <rFont val="Arial"/>
          </rPr>
          <t>Breda 11 oktober</t>
        </r>
      </text>
    </comment>
    <comment ref="AD11" authorId="0">
      <text>
        <r>
          <rPr>
            <b/>
            <sz val="9"/>
            <color indexed="81"/>
            <rFont val="Arial"/>
          </rPr>
          <t>Breda 11 oktober</t>
        </r>
      </text>
    </comment>
    <comment ref="A13" authorId="0">
      <text>
        <r>
          <rPr>
            <b/>
            <sz val="9"/>
            <color indexed="81"/>
            <rFont val="Arial"/>
          </rPr>
          <t>35m: 6.30 Rijen 8 maart
40m: 7.0 Waalwijk 1 maart
60mh: 13.00 Dordrecht 21 februari
Hinkstap: 7.54 Dongen 20 mei
Kogelslingeren 17.37 Boskoop 3 oktober</t>
        </r>
      </text>
    </comment>
    <comment ref="C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F13" authorId="0">
      <text>
        <r>
          <rPr>
            <b/>
            <sz val="9"/>
            <color indexed="81"/>
            <rFont val="Arial"/>
          </rPr>
          <t>Vught 6 april (electronisch 17.41)</t>
        </r>
      </text>
    </comment>
    <comment ref="L13" authorId="0">
      <text>
        <r>
          <rPr>
            <b/>
            <sz val="9"/>
            <color indexed="81"/>
            <rFont val="Arial"/>
          </rPr>
          <t>Dongen 20 mei</t>
        </r>
      </text>
    </comment>
    <comment ref="O13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R13" authorId="0">
      <text>
        <r>
          <rPr>
            <b/>
            <sz val="9"/>
            <color indexed="81"/>
            <rFont val="Arial"/>
          </rPr>
          <t>Rijen 8 maart</t>
        </r>
      </text>
    </comment>
    <comment ref="U13" authorId="0">
      <text>
        <r>
          <rPr>
            <b/>
            <sz val="9"/>
            <color indexed="81"/>
            <rFont val="Arial"/>
          </rPr>
          <t xml:space="preserve">Dordrecht 21 februari
</t>
        </r>
      </text>
    </comment>
    <comment ref="X13" authorId="0">
      <text>
        <r>
          <rPr>
            <b/>
            <sz val="9"/>
            <color indexed="81"/>
            <rFont val="Arial"/>
          </rPr>
          <t>Breda 11 oktober</t>
        </r>
      </text>
    </comment>
    <comment ref="AA13" authorId="0">
      <text>
        <r>
          <rPr>
            <b/>
            <sz val="9"/>
            <color indexed="81"/>
            <rFont val="Arial"/>
          </rPr>
          <t>Breda 11 oktober</t>
        </r>
      </text>
    </comment>
    <comment ref="AD13" authorId="0">
      <text>
        <r>
          <rPr>
            <b/>
            <sz val="9"/>
            <color indexed="81"/>
            <rFont val="Arial"/>
          </rPr>
          <t>Breda 11 oktober</t>
        </r>
      </text>
    </comment>
    <comment ref="A15" authorId="0">
      <text>
        <r>
          <rPr>
            <b/>
            <sz val="9"/>
            <color indexed="81"/>
            <rFont val="Arial"/>
          </rPr>
          <t>35m: 6.69 Dongen 18 januari</t>
        </r>
      </text>
    </comment>
    <comment ref="C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F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O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R15" authorId="0">
      <text>
        <r>
          <rPr>
            <b/>
            <sz val="9"/>
            <color indexed="81"/>
            <rFont val="Arial"/>
          </rPr>
          <t>Dongen 18 januari</t>
        </r>
      </text>
    </comment>
    <comment ref="U15" authorId="0">
      <text>
        <r>
          <rPr>
            <b/>
            <sz val="9"/>
            <color indexed="81"/>
            <rFont val="Arial"/>
          </rPr>
          <t>Breda 18 april</t>
        </r>
      </text>
    </comment>
    <comment ref="X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A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D15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17" authorId="0">
      <text>
        <r>
          <rPr>
            <b/>
            <sz val="9"/>
            <color indexed="81"/>
            <rFont val="Arial"/>
          </rPr>
          <t>35m: 6.41 Dongen 18 januari
40m: 7.0 Waalwijk 1 maart</t>
        </r>
      </text>
    </comment>
    <comment ref="C17" authorId="0">
      <text>
        <r>
          <rPr>
            <b/>
            <sz val="9"/>
            <color indexed="81"/>
            <rFont val="Arial"/>
          </rPr>
          <t>Breda 18 april (electronisch 12.83)</t>
        </r>
      </text>
    </comment>
    <comment ref="F17" authorId="0">
      <text>
        <r>
          <rPr>
            <b/>
            <sz val="9"/>
            <color indexed="81"/>
            <rFont val="Arial"/>
          </rPr>
          <t>Breda 18 april (electronisch 17.18)</t>
        </r>
      </text>
    </comment>
    <comment ref="O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R17" authorId="0">
      <text>
        <r>
          <rPr>
            <b/>
            <sz val="9"/>
            <color indexed="81"/>
            <rFont val="Arial"/>
          </rPr>
          <t>Rijen 8 maart</t>
        </r>
      </text>
    </comment>
    <comment ref="U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X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A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D1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19" authorId="0">
      <text>
        <r>
          <rPr>
            <b/>
            <sz val="9"/>
            <color indexed="81"/>
            <rFont val="Arial"/>
          </rPr>
          <t>35m: 6.10 Rijen 8 maart
60m: 10.00 Hoboken 4 januari
60mh: 13.50 Hoboken 4 januari</t>
        </r>
      </text>
    </comment>
    <comment ref="C1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F19" authorId="0">
      <text>
        <r>
          <rPr>
            <b/>
            <sz val="9"/>
            <color indexed="81"/>
            <rFont val="Arial"/>
          </rPr>
          <t>Tilburg 20 juni (electronisch 16.74)</t>
        </r>
      </text>
    </comment>
    <comment ref="I19" authorId="0">
      <text>
        <r>
          <rPr>
            <b/>
            <sz val="9"/>
            <color indexed="81"/>
            <rFont val="Arial"/>
          </rPr>
          <t>23.81 elec Rijen 16 mei</t>
        </r>
      </text>
    </comment>
    <comment ref="O19" authorId="0">
      <text>
        <r>
          <rPr>
            <b/>
            <sz val="9"/>
            <color indexed="81"/>
            <rFont val="Arial"/>
          </rPr>
          <t>Breda 18 april</t>
        </r>
      </text>
    </comment>
    <comment ref="R1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U19" authorId="0">
      <text>
        <r>
          <rPr>
            <b/>
            <sz val="9"/>
            <color indexed="81"/>
            <rFont val="Arial"/>
          </rPr>
          <t>Rijen 27 september</t>
        </r>
        <r>
          <rPr>
            <sz val="9"/>
            <color indexed="81"/>
            <rFont val="Arial"/>
          </rPr>
          <t xml:space="preserve">
</t>
        </r>
      </text>
    </comment>
    <comment ref="AA1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D1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21" authorId="0">
      <text>
        <r>
          <rPr>
            <b/>
            <sz val="9"/>
            <color indexed="81"/>
            <rFont val="Arial"/>
          </rPr>
          <t>35m: 5.94 Rijen 8 maart</t>
        </r>
        <r>
          <rPr>
            <sz val="9"/>
            <color indexed="81"/>
            <rFont val="Arial"/>
          </rPr>
          <t xml:space="preserve">
</t>
        </r>
      </text>
    </comment>
    <comment ref="C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F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I21" authorId="0">
      <text>
        <r>
          <rPr>
            <b/>
            <sz val="9"/>
            <color indexed="81"/>
            <rFont val="Arial"/>
          </rPr>
          <t>23.20 elec Rijen 16 mei</t>
        </r>
      </text>
    </comment>
    <comment ref="O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R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U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X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A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D21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23" authorId="0">
      <text>
        <r>
          <rPr>
            <b/>
            <sz val="9"/>
            <color indexed="81"/>
            <rFont val="Arial"/>
          </rPr>
          <t>35m: 6.50 Rijen 8 maart</t>
        </r>
      </text>
    </comment>
    <comment ref="R23" authorId="0">
      <text>
        <r>
          <rPr>
            <b/>
            <sz val="9"/>
            <color indexed="81"/>
            <rFont val="Arial"/>
          </rPr>
          <t>Rijen 8 maart</t>
        </r>
      </text>
    </comment>
    <comment ref="X23" authorId="0">
      <text>
        <r>
          <rPr>
            <b/>
            <sz val="9"/>
            <color indexed="81"/>
            <rFont val="Arial"/>
          </rPr>
          <t>Rijen 8 maart</t>
        </r>
      </text>
    </comment>
    <comment ref="C25" authorId="0">
      <text>
        <r>
          <rPr>
            <b/>
            <sz val="9"/>
            <color indexed="81"/>
            <rFont val="Arial"/>
          </rPr>
          <t>Breda 18 april (electronisch 12.52)</t>
        </r>
      </text>
    </comment>
    <comment ref="R25" authorId="0">
      <text>
        <r>
          <rPr>
            <b/>
            <sz val="9"/>
            <color indexed="81"/>
            <rFont val="Arial"/>
          </rPr>
          <t>Tilburg 20 juni</t>
        </r>
      </text>
    </comment>
    <comment ref="U25" authorId="0">
      <text>
        <r>
          <rPr>
            <b/>
            <sz val="9"/>
            <color indexed="81"/>
            <rFont val="Arial"/>
          </rPr>
          <t>Breda 18 april</t>
        </r>
      </text>
    </comment>
    <comment ref="C2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F2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O2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R2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U2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X2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A2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D27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C2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F2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O2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R2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U2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X2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A29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D29" authorId="0">
      <text>
        <r>
          <rPr>
            <b/>
            <sz val="9"/>
            <color indexed="81"/>
            <rFont val="Arial"/>
          </rPr>
          <t>Rijen 27 september</t>
        </r>
      </text>
    </comment>
  </commentList>
</comments>
</file>

<file path=xl/comments9.xml><?xml version="1.0" encoding="utf-8"?>
<comments xmlns="http://schemas.openxmlformats.org/spreadsheetml/2006/main">
  <authors>
    <author>Paul Swart</author>
  </authors>
  <commentList>
    <comment ref="A10" authorId="0">
      <text>
        <r>
          <rPr>
            <b/>
            <sz val="9"/>
            <color indexed="81"/>
            <rFont val="Arial"/>
          </rPr>
          <t>35m: 5.88 Dongen 18 januari
60mh: 12.20 Dordrecht 21 februari
600m: 1:59:64 Oosterhout 5 september
Hinkstap: 8.67 Dongen 20 mei
Kogelslingeren: 23.59 Amsterdam 29 augustus</t>
        </r>
      </text>
    </comment>
    <comment ref="C10" authorId="0">
      <text>
        <r>
          <rPr>
            <b/>
            <sz val="9"/>
            <color indexed="81"/>
            <rFont val="Arial"/>
          </rPr>
          <t>Oosterhout 5 september  (electronisch 13.92)</t>
        </r>
      </text>
    </comment>
    <comment ref="F10" authorId="0">
      <text>
        <r>
          <rPr>
            <b/>
            <sz val="9"/>
            <color indexed="81"/>
            <rFont val="Arial"/>
          </rPr>
          <t>Dongen 30 mei elec 21.06</t>
        </r>
      </text>
    </comment>
    <comment ref="I10" authorId="0">
      <text>
        <r>
          <rPr>
            <sz val="9"/>
            <color indexed="81"/>
            <rFont val="Arial"/>
          </rPr>
          <t>Rijen 27 september</t>
        </r>
      </text>
    </comment>
    <comment ref="X10" authorId="0">
      <text>
        <r>
          <rPr>
            <b/>
            <sz val="9"/>
            <color indexed="81"/>
            <rFont val="Arial"/>
          </rPr>
          <t>Dongen 18 januari</t>
        </r>
      </text>
    </comment>
    <comment ref="AA10" authorId="0">
      <text>
        <r>
          <rPr>
            <b/>
            <sz val="9"/>
            <color indexed="81"/>
            <rFont val="Arial"/>
          </rPr>
          <t xml:space="preserve">Rijen 27 september
</t>
        </r>
      </text>
    </comment>
    <comment ref="AG10" authorId="0">
      <text>
        <r>
          <rPr>
            <b/>
            <sz val="9"/>
            <color indexed="81"/>
            <rFont val="Arial"/>
          </rPr>
          <t>Oosterhout 5 september</t>
        </r>
      </text>
    </comment>
    <comment ref="AJ10" authorId="0">
      <text>
        <r>
          <rPr>
            <b/>
            <sz val="9"/>
            <color indexed="81"/>
            <rFont val="Arial"/>
          </rPr>
          <t>Tilburg 20 juni</t>
        </r>
      </text>
    </comment>
    <comment ref="AM10" authorId="0">
      <text>
        <r>
          <rPr>
            <b/>
            <sz val="9"/>
            <color indexed="81"/>
            <rFont val="Arial"/>
          </rPr>
          <t>Vught 12 juli</t>
        </r>
      </text>
    </comment>
    <comment ref="A12" authorId="0">
      <text>
        <r>
          <rPr>
            <b/>
            <sz val="9"/>
            <color indexed="81"/>
            <rFont val="Arial"/>
          </rPr>
          <t>60m: 8.05 Dordrecht 21 februari
Speer 700g: 45.39 Breda 11 oktober
Kogelslingeren: 27.30 Breda 11 oktober</t>
        </r>
      </text>
    </comment>
    <comment ref="X12" authorId="0">
      <text>
        <r>
          <rPr>
            <b/>
            <sz val="9"/>
            <color indexed="81"/>
            <rFont val="Arial"/>
          </rPr>
          <t>Breda 18 april</t>
        </r>
      </text>
    </comment>
    <comment ref="AA12" authorId="0">
      <text>
        <r>
          <rPr>
            <b/>
            <sz val="9"/>
            <color indexed="81"/>
            <rFont val="Arial"/>
          </rPr>
          <t>Tilburg 20 juni</t>
        </r>
      </text>
    </comment>
    <comment ref="AG12" authorId="0">
      <text>
        <r>
          <rPr>
            <b/>
            <sz val="9"/>
            <color indexed="81"/>
            <rFont val="Arial"/>
          </rPr>
          <t>Breda 11 oktober</t>
        </r>
      </text>
    </comment>
    <comment ref="AJ12" authorId="0">
      <text>
        <r>
          <rPr>
            <b/>
            <sz val="9"/>
            <color indexed="81"/>
            <rFont val="Arial"/>
          </rPr>
          <t>Amsterdam 30 augustus</t>
        </r>
      </text>
    </comment>
    <comment ref="AM12" authorId="0">
      <text>
        <r>
          <rPr>
            <b/>
            <sz val="9"/>
            <color indexed="81"/>
            <rFont val="Arial"/>
          </rPr>
          <t>Breda 18 april</t>
        </r>
      </text>
    </comment>
    <comment ref="F14" authorId="0">
      <text>
        <r>
          <rPr>
            <b/>
            <sz val="9"/>
            <color indexed="81"/>
            <rFont val="Arial"/>
          </rPr>
          <t>Breda 18 april (electronisch 20.52)</t>
        </r>
      </text>
    </comment>
    <comment ref="O14" authorId="0">
      <text>
        <r>
          <rPr>
            <b/>
            <sz val="9"/>
            <color indexed="81"/>
            <rFont val="Arial"/>
          </rPr>
          <t>Breda 18 april</t>
        </r>
      </text>
    </comment>
    <comment ref="C16" authorId="0">
      <text>
        <r>
          <rPr>
            <b/>
            <sz val="9"/>
            <color indexed="81"/>
            <rFont val="Arial"/>
          </rPr>
          <t>Breda 18 april (electronisch 15.70)</t>
        </r>
      </text>
    </comment>
    <comment ref="F16" authorId="0">
      <text>
        <r>
          <rPr>
            <b/>
            <sz val="9"/>
            <color indexed="81"/>
            <rFont val="Arial"/>
          </rPr>
          <t>Breda 18 april (electronisch 21.65)</t>
        </r>
      </text>
    </comment>
    <comment ref="O16" authorId="0">
      <text>
        <r>
          <rPr>
            <b/>
            <sz val="9"/>
            <color indexed="81"/>
            <rFont val="Arial"/>
          </rPr>
          <t>Breda 18 april</t>
        </r>
      </text>
    </comment>
    <comment ref="C18" authorId="0">
      <text>
        <r>
          <rPr>
            <b/>
            <sz val="9"/>
            <color indexed="81"/>
            <rFont val="Arial"/>
          </rPr>
          <t>Tilburg 20 juni electronisch 14.60</t>
        </r>
      </text>
    </comment>
    <comment ref="O18" authorId="0">
      <text>
        <r>
          <rPr>
            <b/>
            <sz val="9"/>
            <color indexed="81"/>
            <rFont val="Arial"/>
          </rPr>
          <t>Dongen 30 mei</t>
        </r>
      </text>
    </comment>
    <comment ref="AA18" authorId="0">
      <text>
        <r>
          <rPr>
            <b/>
            <sz val="9"/>
            <color indexed="81"/>
            <rFont val="Arial"/>
          </rPr>
          <t>Tilburg 20 juni</t>
        </r>
      </text>
    </comment>
    <comment ref="C20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F20" authorId="0">
      <text>
        <r>
          <rPr>
            <b/>
            <sz val="9"/>
            <color indexed="81"/>
            <rFont val="Arial"/>
          </rPr>
          <t>Rijen 27 september</t>
        </r>
        <r>
          <rPr>
            <sz val="9"/>
            <color indexed="81"/>
            <rFont val="Arial"/>
          </rPr>
          <t xml:space="preserve">
</t>
        </r>
      </text>
    </comment>
    <comment ref="I20" authorId="0">
      <text>
        <r>
          <rPr>
            <b/>
            <sz val="9"/>
            <color indexed="81"/>
            <rFont val="Arial"/>
          </rPr>
          <t>Rijen 27 september</t>
        </r>
        <r>
          <rPr>
            <sz val="9"/>
            <color indexed="81"/>
            <rFont val="Arial"/>
          </rPr>
          <t xml:space="preserve">
</t>
        </r>
      </text>
    </comment>
    <comment ref="R20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X20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A20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G20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J20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M20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C22" authorId="0">
      <text>
        <r>
          <rPr>
            <b/>
            <sz val="9"/>
            <color indexed="81"/>
            <rFont val="Arial"/>
          </rPr>
          <t>Vught 20 juli elec 12.40</t>
        </r>
      </text>
    </comment>
    <comment ref="F22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I22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O22" authorId="0">
      <text>
        <r>
          <rPr>
            <b/>
            <sz val="9"/>
            <color indexed="81"/>
            <rFont val="Arial"/>
          </rPr>
          <t>Vught 12 juli</t>
        </r>
      </text>
    </comment>
    <comment ref="R22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X22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A22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G22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J22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C24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F24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I24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R24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X24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A24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G24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J24" authorId="0">
      <text>
        <r>
          <rPr>
            <b/>
            <sz val="9"/>
            <color indexed="81"/>
            <rFont val="Arial"/>
          </rPr>
          <t>Rijen 27 september</t>
        </r>
      </text>
    </comment>
    <comment ref="AM24" authorId="0">
      <text>
        <r>
          <rPr>
            <b/>
            <sz val="9"/>
            <color indexed="81"/>
            <rFont val="Arial"/>
          </rPr>
          <t>Rijen 27 september</t>
        </r>
      </text>
    </comment>
  </commentList>
</comments>
</file>

<file path=xl/sharedStrings.xml><?xml version="1.0" encoding="utf-8"?>
<sst xmlns="http://schemas.openxmlformats.org/spreadsheetml/2006/main" count="662" uniqueCount="159">
  <si>
    <t>Meisjes pupillen C</t>
  </si>
  <si>
    <t>40m</t>
  </si>
  <si>
    <t>600m</t>
  </si>
  <si>
    <t>Hoog</t>
  </si>
  <si>
    <t>Ver</t>
  </si>
  <si>
    <t>Kogel</t>
  </si>
  <si>
    <t>Bal</t>
  </si>
  <si>
    <t>GOUD</t>
  </si>
  <si>
    <t>ZILVER</t>
  </si>
  <si>
    <t>BRONS</t>
  </si>
  <si>
    <t>Diploma</t>
  </si>
  <si>
    <t>Naam</t>
  </si>
  <si>
    <t>Jongens pupillen C</t>
  </si>
  <si>
    <t>Meisjes pupillen B</t>
  </si>
  <si>
    <t>1000m</t>
  </si>
  <si>
    <t>Jongens pupillen B</t>
  </si>
  <si>
    <t>Meisjes pupillen A</t>
  </si>
  <si>
    <t>60m</t>
  </si>
  <si>
    <t>Jongens pupillen A</t>
  </si>
  <si>
    <t>Vier eisen halen</t>
  </si>
  <si>
    <t>Op vier onderdelen de criteria halen</t>
  </si>
  <si>
    <t>Meisjes junioren D</t>
  </si>
  <si>
    <t>60mh</t>
  </si>
  <si>
    <t>150m</t>
  </si>
  <si>
    <t>Discus</t>
  </si>
  <si>
    <t>Speer</t>
  </si>
  <si>
    <t>loop</t>
  </si>
  <si>
    <t>tech</t>
  </si>
  <si>
    <t>L2/T3</t>
  </si>
  <si>
    <t>L3/T2</t>
  </si>
  <si>
    <t>2 loop-onderdelen en 3 technische onderdelen</t>
  </si>
  <si>
    <t>OF</t>
  </si>
  <si>
    <t>3 loop-onderdelen en 2 technische onderdelen</t>
  </si>
  <si>
    <t>Jongens junioren D</t>
  </si>
  <si>
    <t>80m</t>
  </si>
  <si>
    <t>80mh</t>
  </si>
  <si>
    <t>Meisjes junioren C</t>
  </si>
  <si>
    <t>300mh</t>
  </si>
  <si>
    <t>L3/T4</t>
  </si>
  <si>
    <t>L4/T3</t>
  </si>
  <si>
    <t>3 loop-onderdelen en 4 technische onderdelen</t>
  </si>
  <si>
    <t>4 loop-onderdelen en 3 technische onderdelen</t>
  </si>
  <si>
    <t>Jongens junioren C</t>
  </si>
  <si>
    <t>100m</t>
  </si>
  <si>
    <t>100mh</t>
  </si>
  <si>
    <t>800m</t>
  </si>
  <si>
    <t>1500m</t>
  </si>
  <si>
    <t>Polsstok</t>
  </si>
  <si>
    <t>Jongens junioren B</t>
  </si>
  <si>
    <t>110mh</t>
  </si>
  <si>
    <t>200m</t>
  </si>
  <si>
    <t>400m</t>
  </si>
  <si>
    <t>400mh</t>
  </si>
  <si>
    <t>1Em</t>
  </si>
  <si>
    <t>2000mst</t>
  </si>
  <si>
    <t>3000m</t>
  </si>
  <si>
    <t>Hink</t>
  </si>
  <si>
    <t>Kogelsl</t>
  </si>
  <si>
    <t>Jongens junioren A</t>
  </si>
  <si>
    <t>2000m</t>
  </si>
  <si>
    <t>3000mst</t>
  </si>
  <si>
    <t>5000m</t>
  </si>
  <si>
    <t>10km</t>
  </si>
  <si>
    <t>Taro Swart</t>
  </si>
  <si>
    <t>Tygo Naafs</t>
  </si>
  <si>
    <t>Meisjes junioren B</t>
  </si>
  <si>
    <t>Meisjes junioren A</t>
  </si>
  <si>
    <t>Danique Schalk</t>
  </si>
  <si>
    <t>Noelle Schalk</t>
  </si>
  <si>
    <t>Lotte Withaar</t>
  </si>
  <si>
    <t>Iris Oprins</t>
  </si>
  <si>
    <t>Max Kreeft</t>
  </si>
  <si>
    <t>Jasper Oprins</t>
  </si>
  <si>
    <t>Frank Bekkers</t>
  </si>
  <si>
    <t>Joris van Gool</t>
  </si>
  <si>
    <t>Emil van de Par</t>
  </si>
  <si>
    <t>Ruud Haagh</t>
  </si>
  <si>
    <t>Silkie Graafmans</t>
  </si>
  <si>
    <t>Liza Jonkergouw</t>
  </si>
  <si>
    <t>Ryan Heeren</t>
  </si>
  <si>
    <t>Loes van der Pennen</t>
  </si>
  <si>
    <t>Daniel Kong</t>
  </si>
  <si>
    <t>Jelle Kreeft</t>
  </si>
  <si>
    <t>Lieke Musterd</t>
  </si>
  <si>
    <t>Merel van Hooijdonk</t>
  </si>
  <si>
    <t>Ghislaine Schalk</t>
  </si>
  <si>
    <t>Anna Timmers</t>
  </si>
  <si>
    <t>Thijs van Dijke</t>
  </si>
  <si>
    <t>Rens van Beek</t>
  </si>
  <si>
    <t>Aran Swart</t>
  </si>
  <si>
    <t>Simon Avontuur</t>
  </si>
  <si>
    <t>Brad Raessen</t>
  </si>
  <si>
    <t>Sophy Naafs</t>
  </si>
  <si>
    <t>Merel van der Kallen</t>
  </si>
  <si>
    <t>Daan van der Linden</t>
  </si>
  <si>
    <t>Jelte Bink</t>
  </si>
  <si>
    <t>Ivan den Oudsten</t>
  </si>
  <si>
    <t>Safira den Oudsten</t>
  </si>
  <si>
    <t>Timo Smeets</t>
  </si>
  <si>
    <t>Kjell Kivit</t>
  </si>
  <si>
    <t>Sjors van Steenhoven</t>
  </si>
  <si>
    <t>Noah Wijnings</t>
  </si>
  <si>
    <t>Bohdhy Wijnings</t>
  </si>
  <si>
    <t>Jasmijn van Broekhoven</t>
  </si>
  <si>
    <t>Aniek van Dongen</t>
  </si>
  <si>
    <t>Julia van Vugt</t>
  </si>
  <si>
    <t>Marijn Leusink</t>
  </si>
  <si>
    <t>Troj van Dongen</t>
  </si>
  <si>
    <t>Jeske van Gils</t>
  </si>
  <si>
    <t>Boy Hoppenbrouwers</t>
  </si>
  <si>
    <t>Milo van Riel</t>
  </si>
  <si>
    <t>Noortje Matthijssen</t>
  </si>
  <si>
    <t>Jasmijn Smulders</t>
  </si>
  <si>
    <t>Maud van Gils</t>
  </si>
  <si>
    <t>Bart Beerens</t>
  </si>
  <si>
    <t>Ysbrand van Vugt</t>
  </si>
  <si>
    <t>Ivo van der Spek</t>
  </si>
  <si>
    <t>Koen Titulaar</t>
  </si>
  <si>
    <t>Sanne Tuytelaars</t>
  </si>
  <si>
    <t>Remo Brouwers</t>
  </si>
  <si>
    <t>Jesse Withaar</t>
  </si>
  <si>
    <t>Lotte van de Par</t>
  </si>
  <si>
    <t>Esmee van Dongen</t>
  </si>
  <si>
    <t>Senna den Oudsten</t>
  </si>
  <si>
    <t>Sophie Schenk</t>
  </si>
  <si>
    <t>Steijn Timmers</t>
  </si>
  <si>
    <t>Eva Kipping</t>
  </si>
  <si>
    <t>Max van Helmond</t>
  </si>
  <si>
    <t>Joost Grunwald</t>
  </si>
  <si>
    <t>Jesse Gooiker</t>
  </si>
  <si>
    <t>Arnes Alickovic</t>
  </si>
  <si>
    <t>Aron Broeken</t>
  </si>
  <si>
    <t>Mieke van der Meiden</t>
  </si>
  <si>
    <t>Maud Verdiessen</t>
  </si>
  <si>
    <t>Anouk Andeweg</t>
  </si>
  <si>
    <t>Niek van der Luit</t>
  </si>
  <si>
    <t>Marvin Gooiker</t>
  </si>
  <si>
    <t>Arwen Ambachtsheer</t>
  </si>
  <si>
    <t>Eline Wirken</t>
  </si>
  <si>
    <t>Fabian van Welbergen</t>
  </si>
  <si>
    <t>Gijs van Berkel</t>
  </si>
  <si>
    <t>Koen Vermeulen</t>
  </si>
  <si>
    <t>Derk Zijlmans</t>
  </si>
  <si>
    <t>Annabelle Emmen</t>
  </si>
  <si>
    <t>Esmee Wirken</t>
  </si>
  <si>
    <t>Tom Bierings</t>
  </si>
  <si>
    <t>Tim van der Wijst</t>
  </si>
  <si>
    <t>Sam Seebregs</t>
  </si>
  <si>
    <t>Yoran Anssems</t>
  </si>
  <si>
    <t>Loek Graafmans</t>
  </si>
  <si>
    <t>Wessel Speck</t>
  </si>
  <si>
    <t>Sam Reurekas</t>
  </si>
  <si>
    <t>Pien Reurekas</t>
  </si>
  <si>
    <t>Maxim van der Meijs</t>
  </si>
  <si>
    <t>Koen Zimmerman</t>
  </si>
  <si>
    <t>Dauji Boschma</t>
  </si>
  <si>
    <t>Thomas Tuytelaars</t>
  </si>
  <si>
    <t>Yannick van Middelkoop</t>
  </si>
  <si>
    <t>Kevin Marijnissen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</si>
</sst>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\`#0.00"/>
  </numFmts>
  <fonts count="17" x14ac:knownFonts="1">
    <font>
      <sz val="10"/>
      <name val="Arial"/>
    </font>
    <font>
      <sz val="10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11"/>
      <color rgb="FF006100"/>
      <name val="Calibri"/>
      <family val="2"/>
      <scheme val="minor"/>
    </font>
    <font>
      <sz val="11"/>
      <name val="MS Sans Serif"/>
      <family val="2"/>
    </font>
    <font>
      <sz val="9"/>
      <color indexed="81"/>
      <name val="Arial"/>
    </font>
    <font>
      <b/>
      <sz val="9"/>
      <color indexed="81"/>
      <name val="Arial"/>
    </font>
    <font>
      <sz val="11"/>
      <name val="Microsoft Sans Serif"/>
    </font>
    <font>
      <sz val="10"/>
      <name val="Microsoft Sans Serif"/>
    </font>
    <font>
      <sz val="11"/>
      <name val="Calibri"/>
      <scheme val="minor"/>
    </font>
    <font>
      <sz val="12"/>
      <name val="Calibri"/>
      <scheme val="minor"/>
    </font>
    <font>
      <u/>
      <sz val="10"/>
      <color theme="10"/>
      <name val="Arial"/>
    </font>
    <font>
      <u/>
      <sz val="10"/>
      <color theme="11"/>
      <name val="Arial"/>
    </font>
    <font>
      <sz val="10"/>
      <name val="Calibri"/>
      <scheme val="minor"/>
    </font>
    <font>
      <sz val="10"/>
      <color rgb="FF006100"/>
      <name val="MS Sans Serif"/>
    </font>
    <font>
      <sz val="10"/>
      <name val="MS Reference Sans Serif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/>
      <diagonal/>
    </border>
  </borders>
  <cellStyleXfs count="63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30">
    <xf numFmtId="0" fontId="0" fillId="0" borderId="0" xfId="0"/>
    <xf numFmtId="0" fontId="2" fillId="0" borderId="0" xfId="1" applyFont="1"/>
    <xf numFmtId="0" fontId="1" fillId="0" borderId="0" xfId="1"/>
    <xf numFmtId="165" fontId="1" fillId="0" borderId="0" xfId="1" applyNumberFormat="1"/>
    <xf numFmtId="165" fontId="1" fillId="0" borderId="1" xfId="1" applyNumberFormat="1" applyBorder="1"/>
    <xf numFmtId="0" fontId="3" fillId="0" borderId="2" xfId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165" fontId="3" fillId="0" borderId="7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1" fillId="0" borderId="0" xfId="1" applyFont="1" applyFill="1" applyBorder="1" applyAlignment="1">
      <alignment horizontal="left"/>
    </xf>
    <xf numFmtId="2" fontId="1" fillId="0" borderId="0" xfId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0" fontId="1" fillId="0" borderId="0" xfId="1" applyFont="1" applyFill="1"/>
    <xf numFmtId="0" fontId="1" fillId="0" borderId="0" xfId="1" applyBorder="1"/>
    <xf numFmtId="165" fontId="1" fillId="0" borderId="0" xfId="1" applyNumberFormat="1" applyBorder="1"/>
    <xf numFmtId="0" fontId="3" fillId="0" borderId="12" xfId="1" applyFont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0" fontId="3" fillId="0" borderId="13" xfId="1" applyFont="1" applyBorder="1" applyAlignment="1">
      <alignment vertic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1" applyFont="1"/>
    <xf numFmtId="165" fontId="1" fillId="0" borderId="0" xfId="1" applyNumberFormat="1" applyFont="1"/>
    <xf numFmtId="0" fontId="1" fillId="0" borderId="20" xfId="1" applyFont="1" applyBorder="1"/>
    <xf numFmtId="165" fontId="1" fillId="0" borderId="1" xfId="1" applyNumberFormat="1" applyFont="1" applyBorder="1"/>
    <xf numFmtId="2" fontId="1" fillId="0" borderId="2" xfId="1" applyNumberFormat="1" applyFont="1" applyBorder="1" applyAlignment="1">
      <alignment horizontal="center"/>
    </xf>
    <xf numFmtId="0" fontId="3" fillId="0" borderId="21" xfId="1" applyFont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1" fillId="0" borderId="1" xfId="1" applyFont="1" applyBorder="1"/>
    <xf numFmtId="0" fontId="1" fillId="0" borderId="21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1" fillId="0" borderId="24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165" fontId="3" fillId="0" borderId="6" xfId="1" applyNumberFormat="1" applyFont="1" applyBorder="1" applyAlignment="1">
      <alignment horizontal="center"/>
    </xf>
    <xf numFmtId="165" fontId="3" fillId="0" borderId="8" xfId="1" applyNumberFormat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28" xfId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1" applyBorder="1"/>
    <xf numFmtId="0" fontId="3" fillId="0" borderId="4" xfId="1" applyFont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19" xfId="1" applyBorder="1" applyAlignment="1">
      <alignment horizontal="center"/>
    </xf>
    <xf numFmtId="0" fontId="3" fillId="0" borderId="0" xfId="1" applyFon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1" applyBorder="1"/>
    <xf numFmtId="0" fontId="1" fillId="0" borderId="2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0" xfId="1" applyFont="1" applyBorder="1"/>
    <xf numFmtId="165" fontId="1" fillId="0" borderId="31" xfId="1" applyNumberFormat="1" applyBorder="1"/>
    <xf numFmtId="165" fontId="3" fillId="0" borderId="32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3" fillId="0" borderId="12" xfId="1" applyNumberFormat="1" applyFont="1" applyBorder="1" applyAlignment="1">
      <alignment horizontal="center"/>
    </xf>
    <xf numFmtId="0" fontId="1" fillId="0" borderId="31" xfId="1" applyBorder="1"/>
    <xf numFmtId="0" fontId="3" fillId="0" borderId="33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0" xfId="1" applyFont="1" applyBorder="1" applyAlignment="1">
      <alignment horizontal="left" vertical="center"/>
    </xf>
    <xf numFmtId="0" fontId="1" fillId="0" borderId="0" xfId="1" applyFont="1" applyBorder="1"/>
    <xf numFmtId="2" fontId="1" fillId="0" borderId="23" xfId="1" applyNumberFormat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165" fontId="3" fillId="0" borderId="35" xfId="1" applyNumberFormat="1" applyFont="1" applyBorder="1" applyAlignment="1">
      <alignment horizontal="center"/>
    </xf>
    <xf numFmtId="165" fontId="1" fillId="0" borderId="36" xfId="1" applyNumberFormat="1" applyBorder="1"/>
    <xf numFmtId="165" fontId="1" fillId="0" borderId="37" xfId="1" applyNumberFormat="1" applyBorder="1"/>
    <xf numFmtId="165" fontId="3" fillId="0" borderId="38" xfId="1" applyNumberFormat="1" applyFont="1" applyBorder="1" applyAlignment="1">
      <alignment horizontal="center"/>
    </xf>
    <xf numFmtId="165" fontId="3" fillId="0" borderId="39" xfId="1" applyNumberFormat="1" applyFont="1" applyBorder="1" applyAlignment="1">
      <alignment horizontal="center"/>
    </xf>
    <xf numFmtId="165" fontId="3" fillId="0" borderId="40" xfId="1" applyNumberFormat="1" applyFont="1" applyBorder="1" applyAlignment="1">
      <alignment horizontal="center"/>
    </xf>
    <xf numFmtId="0" fontId="1" fillId="0" borderId="36" xfId="1" applyBorder="1"/>
    <xf numFmtId="0" fontId="1" fillId="0" borderId="23" xfId="1" applyBorder="1"/>
    <xf numFmtId="0" fontId="3" fillId="0" borderId="23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1" fillId="0" borderId="17" xfId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5" fontId="1" fillId="0" borderId="0" xfId="1" applyNumberFormat="1" applyFont="1" applyBorder="1"/>
    <xf numFmtId="0" fontId="3" fillId="0" borderId="0" xfId="1" applyFont="1" applyFill="1" applyBorder="1"/>
    <xf numFmtId="0" fontId="1" fillId="0" borderId="37" xfId="1" applyBorder="1"/>
    <xf numFmtId="0" fontId="1" fillId="0" borderId="2" xfId="1" applyBorder="1"/>
    <xf numFmtId="0" fontId="3" fillId="0" borderId="40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42" xfId="1" applyFont="1" applyBorder="1" applyAlignment="1">
      <alignment horizontal="center"/>
    </xf>
    <xf numFmtId="0" fontId="1" fillId="0" borderId="43" xfId="1" applyFont="1" applyBorder="1" applyAlignment="1">
      <alignment horizontal="center"/>
    </xf>
    <xf numFmtId="0" fontId="1" fillId="0" borderId="44" xfId="1" applyFont="1" applyBorder="1" applyAlignment="1">
      <alignment horizontal="center"/>
    </xf>
    <xf numFmtId="0" fontId="1" fillId="0" borderId="45" xfId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24" xfId="1" applyBorder="1" applyAlignment="1">
      <alignment horizontal="center"/>
    </xf>
    <xf numFmtId="165" fontId="3" fillId="0" borderId="35" xfId="1" applyNumberFormat="1" applyFont="1" applyBorder="1" applyAlignment="1">
      <alignment horizontal="center"/>
    </xf>
    <xf numFmtId="0" fontId="3" fillId="0" borderId="55" xfId="1" applyFont="1" applyBorder="1" applyAlignment="1">
      <alignment horizontal="center"/>
    </xf>
    <xf numFmtId="2" fontId="3" fillId="0" borderId="49" xfId="1" applyNumberFormat="1" applyFont="1" applyBorder="1" applyAlignment="1">
      <alignment horizontal="center" vertical="center"/>
    </xf>
    <xf numFmtId="2" fontId="3" fillId="0" borderId="29" xfId="1" applyNumberFormat="1" applyFont="1" applyBorder="1" applyAlignment="1">
      <alignment horizontal="center" vertical="center"/>
    </xf>
    <xf numFmtId="0" fontId="1" fillId="0" borderId="0" xfId="1" applyFont="1" applyFill="1" applyBorder="1" applyAlignment="1">
      <alignment horizontal="right"/>
    </xf>
    <xf numFmtId="0" fontId="1" fillId="0" borderId="42" xfId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0" fontId="3" fillId="0" borderId="21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24" xfId="1" applyBorder="1" applyAlignment="1">
      <alignment horizontal="center"/>
    </xf>
    <xf numFmtId="0" fontId="3" fillId="0" borderId="21" xfId="1" applyFont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1" fillId="0" borderId="21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24" xfId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3" fillId="0" borderId="0" xfId="1" applyFont="1" applyFill="1" applyBorder="1" applyAlignment="1">
      <alignment horizontal="left" vertical="center"/>
    </xf>
    <xf numFmtId="0" fontId="1" fillId="0" borderId="21" xfId="1" applyFill="1" applyBorder="1" applyAlignment="1">
      <alignment horizontal="center"/>
    </xf>
    <xf numFmtId="0" fontId="1" fillId="0" borderId="28" xfId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4" xfId="1" applyFill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46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3" fillId="0" borderId="21" xfId="1" applyFont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164" fontId="14" fillId="0" borderId="21" xfId="1" applyNumberFormat="1" applyFont="1" applyBorder="1" applyAlignment="1">
      <alignment horizontal="center"/>
    </xf>
    <xf numFmtId="164" fontId="14" fillId="0" borderId="23" xfId="1" applyNumberFormat="1" applyFont="1" applyBorder="1" applyAlignment="1">
      <alignment horizontal="center"/>
    </xf>
    <xf numFmtId="164" fontId="14" fillId="0" borderId="24" xfId="1" applyNumberFormat="1" applyFont="1" applyBorder="1" applyAlignment="1">
      <alignment horizontal="center"/>
    </xf>
    <xf numFmtId="165" fontId="14" fillId="0" borderId="23" xfId="1" applyNumberFormat="1" applyFont="1" applyBorder="1" applyAlignment="1">
      <alignment horizontal="center"/>
    </xf>
    <xf numFmtId="2" fontId="14" fillId="0" borderId="21" xfId="1" applyNumberFormat="1" applyFont="1" applyBorder="1" applyAlignment="1">
      <alignment horizontal="center"/>
    </xf>
    <xf numFmtId="2" fontId="14" fillId="0" borderId="23" xfId="1" applyNumberFormat="1" applyFont="1" applyBorder="1" applyAlignment="1">
      <alignment horizontal="center"/>
    </xf>
    <xf numFmtId="2" fontId="14" fillId="0" borderId="24" xfId="1" applyNumberFormat="1" applyFont="1" applyBorder="1" applyAlignment="1">
      <alignment horizontal="center"/>
    </xf>
    <xf numFmtId="2" fontId="3" fillId="0" borderId="13" xfId="1" applyNumberFormat="1" applyFont="1" applyBorder="1" applyAlignment="1">
      <alignment horizontal="center" vertical="center"/>
    </xf>
    <xf numFmtId="2" fontId="3" fillId="0" borderId="51" xfId="1" applyNumberFormat="1" applyFont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2" fontId="3" fillId="0" borderId="23" xfId="1" applyNumberFormat="1" applyFont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37" xfId="1" applyFont="1" applyBorder="1" applyAlignment="1">
      <alignment horizontal="center"/>
    </xf>
    <xf numFmtId="0" fontId="3" fillId="0" borderId="50" xfId="1" applyFont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164" fontId="1" fillId="0" borderId="35" xfId="1" applyNumberFormat="1" applyBorder="1" applyAlignment="1">
      <alignment horizontal="center"/>
    </xf>
    <xf numFmtId="164" fontId="1" fillId="0" borderId="48" xfId="1" applyNumberFormat="1" applyBorder="1" applyAlignment="1">
      <alignment horizontal="center"/>
    </xf>
    <xf numFmtId="2" fontId="1" fillId="0" borderId="35" xfId="1" applyNumberFormat="1" applyBorder="1" applyAlignment="1">
      <alignment horizontal="center"/>
    </xf>
    <xf numFmtId="165" fontId="3" fillId="0" borderId="37" xfId="1" applyNumberFormat="1" applyFont="1" applyBorder="1" applyAlignment="1">
      <alignment horizontal="center"/>
    </xf>
    <xf numFmtId="165" fontId="1" fillId="0" borderId="35" xfId="1" applyNumberFormat="1" applyBorder="1" applyAlignment="1">
      <alignment horizontal="center"/>
    </xf>
    <xf numFmtId="165" fontId="3" fillId="0" borderId="14" xfId="1" applyNumberFormat="1" applyFont="1" applyBorder="1" applyAlignment="1">
      <alignment horizontal="center"/>
    </xf>
    <xf numFmtId="165" fontId="3" fillId="0" borderId="47" xfId="1" applyNumberFormat="1" applyFont="1" applyBorder="1" applyAlignment="1">
      <alignment horizontal="center"/>
    </xf>
    <xf numFmtId="165" fontId="3" fillId="0" borderId="16" xfId="1" applyNumberFormat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47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164" fontId="1" fillId="0" borderId="40" xfId="1" applyNumberFormat="1" applyBorder="1" applyAlignment="1">
      <alignment horizontal="center"/>
    </xf>
    <xf numFmtId="164" fontId="1" fillId="0" borderId="49" xfId="1" applyNumberFormat="1" applyBorder="1" applyAlignment="1">
      <alignment horizontal="center"/>
    </xf>
    <xf numFmtId="165" fontId="1" fillId="0" borderId="40" xfId="1" applyNumberFormat="1" applyBorder="1" applyAlignment="1">
      <alignment horizontal="center"/>
    </xf>
    <xf numFmtId="2" fontId="1" fillId="0" borderId="40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2" fontId="1" fillId="0" borderId="48" xfId="1" applyNumberFormat="1" applyBorder="1" applyAlignment="1">
      <alignment horizontal="center"/>
    </xf>
    <xf numFmtId="2" fontId="1" fillId="0" borderId="4" xfId="1" applyNumberFormat="1" applyBorder="1" applyAlignment="1">
      <alignment horizontal="center"/>
    </xf>
    <xf numFmtId="2" fontId="1" fillId="0" borderId="49" xfId="1" applyNumberFormat="1" applyBorder="1" applyAlignment="1">
      <alignment horizontal="center"/>
    </xf>
    <xf numFmtId="2" fontId="11" fillId="0" borderId="21" xfId="2" applyNumberFormat="1" applyFont="1" applyFill="1" applyBorder="1" applyAlignment="1">
      <alignment horizontal="center"/>
    </xf>
    <xf numFmtId="2" fontId="11" fillId="0" borderId="23" xfId="2" applyNumberFormat="1" applyFont="1" applyFill="1" applyBorder="1" applyAlignment="1">
      <alignment horizontal="center"/>
    </xf>
    <xf numFmtId="2" fontId="11" fillId="0" borderId="24" xfId="2" applyNumberFormat="1" applyFont="1" applyFill="1" applyBorder="1" applyAlignment="1">
      <alignment horizontal="center"/>
    </xf>
    <xf numFmtId="2" fontId="14" fillId="0" borderId="21" xfId="1" applyNumberFormat="1" applyFont="1" applyFill="1" applyBorder="1" applyAlignment="1">
      <alignment horizontal="center"/>
    </xf>
    <xf numFmtId="2" fontId="14" fillId="0" borderId="23" xfId="1" applyNumberFormat="1" applyFont="1" applyFill="1" applyBorder="1" applyAlignment="1">
      <alignment horizontal="center"/>
    </xf>
    <xf numFmtId="2" fontId="14" fillId="0" borderId="24" xfId="1" applyNumberFormat="1" applyFont="1" applyFill="1" applyBorder="1" applyAlignment="1">
      <alignment horizontal="center"/>
    </xf>
    <xf numFmtId="2" fontId="14" fillId="0" borderId="21" xfId="2" applyNumberFormat="1" applyFont="1" applyFill="1" applyBorder="1" applyAlignment="1">
      <alignment horizontal="center"/>
    </xf>
    <xf numFmtId="2" fontId="14" fillId="0" borderId="23" xfId="2" applyNumberFormat="1" applyFont="1" applyFill="1" applyBorder="1" applyAlignment="1">
      <alignment horizontal="center"/>
    </xf>
    <xf numFmtId="2" fontId="14" fillId="0" borderId="24" xfId="2" applyNumberFormat="1" applyFont="1" applyFill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4" fillId="0" borderId="11" xfId="1" applyFont="1" applyBorder="1" applyAlignment="1">
      <alignment horizontal="center"/>
    </xf>
    <xf numFmtId="2" fontId="10" fillId="0" borderId="21" xfId="2" applyNumberFormat="1" applyFont="1" applyFill="1" applyBorder="1" applyAlignment="1">
      <alignment horizontal="center"/>
    </xf>
    <xf numFmtId="2" fontId="10" fillId="0" borderId="23" xfId="2" applyNumberFormat="1" applyFont="1" applyFill="1" applyBorder="1" applyAlignment="1">
      <alignment horizontal="center"/>
    </xf>
    <xf numFmtId="2" fontId="10" fillId="0" borderId="24" xfId="2" applyNumberFormat="1" applyFont="1" applyFill="1" applyBorder="1" applyAlignment="1">
      <alignment horizontal="center"/>
    </xf>
    <xf numFmtId="164" fontId="14" fillId="0" borderId="21" xfId="1" applyNumberFormat="1" applyFont="1" applyFill="1" applyBorder="1" applyAlignment="1">
      <alignment horizontal="center"/>
    </xf>
    <xf numFmtId="164" fontId="14" fillId="0" borderId="23" xfId="1" applyNumberFormat="1" applyFont="1" applyFill="1" applyBorder="1" applyAlignment="1">
      <alignment horizontal="center"/>
    </xf>
    <xf numFmtId="164" fontId="14" fillId="0" borderId="24" xfId="1" applyNumberFormat="1" applyFont="1" applyFill="1" applyBorder="1" applyAlignment="1">
      <alignment horizontal="center"/>
    </xf>
    <xf numFmtId="165" fontId="14" fillId="0" borderId="23" xfId="1" applyNumberFormat="1" applyFont="1" applyFill="1" applyBorder="1" applyAlignment="1">
      <alignment horizontal="center"/>
    </xf>
    <xf numFmtId="164" fontId="14" fillId="0" borderId="21" xfId="2" applyNumberFormat="1" applyFont="1" applyFill="1" applyBorder="1" applyAlignment="1">
      <alignment horizontal="center"/>
    </xf>
    <xf numFmtId="164" fontId="14" fillId="0" borderId="23" xfId="2" applyNumberFormat="1" applyFont="1" applyFill="1" applyBorder="1" applyAlignment="1">
      <alignment horizontal="center"/>
    </xf>
    <xf numFmtId="164" fontId="14" fillId="0" borderId="24" xfId="2" applyNumberFormat="1" applyFont="1" applyFill="1" applyBorder="1" applyAlignment="1">
      <alignment horizontal="center"/>
    </xf>
    <xf numFmtId="165" fontId="14" fillId="0" borderId="21" xfId="2" applyNumberFormat="1" applyFont="1" applyFill="1" applyBorder="1" applyAlignment="1">
      <alignment horizontal="center"/>
    </xf>
    <xf numFmtId="165" fontId="14" fillId="0" borderId="23" xfId="2" applyNumberFormat="1" applyFont="1" applyFill="1" applyBorder="1" applyAlignment="1">
      <alignment horizontal="center"/>
    </xf>
    <xf numFmtId="165" fontId="14" fillId="0" borderId="24" xfId="2" applyNumberFormat="1" applyFont="1" applyFill="1" applyBorder="1" applyAlignment="1">
      <alignment horizontal="center"/>
    </xf>
    <xf numFmtId="0" fontId="3" fillId="0" borderId="21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left" vertical="center"/>
    </xf>
    <xf numFmtId="2" fontId="1" fillId="0" borderId="21" xfId="2" applyNumberFormat="1" applyFont="1" applyFill="1" applyBorder="1" applyAlignment="1">
      <alignment horizontal="center"/>
    </xf>
    <xf numFmtId="2" fontId="1" fillId="0" borderId="23" xfId="2" applyNumberFormat="1" applyFont="1" applyFill="1" applyBorder="1" applyAlignment="1">
      <alignment horizontal="center"/>
    </xf>
    <xf numFmtId="2" fontId="1" fillId="0" borderId="24" xfId="2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3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/>
    </xf>
    <xf numFmtId="164" fontId="8" fillId="0" borderId="21" xfId="2" applyNumberFormat="1" applyFont="1" applyFill="1" applyBorder="1" applyAlignment="1">
      <alignment horizontal="center"/>
    </xf>
    <xf numFmtId="164" fontId="8" fillId="0" borderId="23" xfId="2" applyNumberFormat="1" applyFont="1" applyFill="1" applyBorder="1" applyAlignment="1">
      <alignment horizontal="center"/>
    </xf>
    <xf numFmtId="164" fontId="8" fillId="0" borderId="24" xfId="2" applyNumberFormat="1" applyFont="1" applyFill="1" applyBorder="1" applyAlignment="1">
      <alignment horizontal="center"/>
    </xf>
    <xf numFmtId="165" fontId="1" fillId="0" borderId="23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3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/>
    </xf>
    <xf numFmtId="165" fontId="1" fillId="0" borderId="23" xfId="1" applyNumberFormat="1" applyFont="1" applyBorder="1" applyAlignment="1">
      <alignment horizontal="center"/>
    </xf>
    <xf numFmtId="2" fontId="1" fillId="0" borderId="21" xfId="1" applyNumberFormat="1" applyFont="1" applyBorder="1" applyAlignment="1">
      <alignment horizontal="center"/>
    </xf>
    <xf numFmtId="2" fontId="1" fillId="0" borderId="23" xfId="1" applyNumberFormat="1" applyFont="1" applyBorder="1" applyAlignment="1">
      <alignment horizontal="center"/>
    </xf>
    <xf numFmtId="2" fontId="1" fillId="0" borderId="24" xfId="1" applyNumberFormat="1" applyFont="1" applyBorder="1" applyAlignment="1">
      <alignment horizontal="center"/>
    </xf>
    <xf numFmtId="165" fontId="4" fillId="0" borderId="23" xfId="2" applyNumberFormat="1" applyFill="1" applyBorder="1" applyAlignment="1">
      <alignment horizontal="center"/>
    </xf>
    <xf numFmtId="164" fontId="1" fillId="0" borderId="21" xfId="1" applyNumberFormat="1" applyFont="1" applyBorder="1" applyAlignment="1">
      <alignment horizontal="center"/>
    </xf>
    <xf numFmtId="164" fontId="1" fillId="0" borderId="23" xfId="1" applyNumberFormat="1" applyFont="1" applyBorder="1" applyAlignment="1">
      <alignment horizontal="center"/>
    </xf>
    <xf numFmtId="164" fontId="1" fillId="0" borderId="24" xfId="1" applyNumberFormat="1" applyFont="1" applyBorder="1" applyAlignment="1">
      <alignment horizontal="center"/>
    </xf>
    <xf numFmtId="164" fontId="4" fillId="0" borderId="21" xfId="2" applyNumberFormat="1" applyFill="1" applyBorder="1" applyAlignment="1">
      <alignment horizontal="center"/>
    </xf>
    <xf numFmtId="164" fontId="4" fillId="0" borderId="23" xfId="2" applyNumberFormat="1" applyFill="1" applyBorder="1" applyAlignment="1">
      <alignment horizontal="center"/>
    </xf>
    <xf numFmtId="164" fontId="4" fillId="0" borderId="24" xfId="2" applyNumberFormat="1" applyFill="1" applyBorder="1" applyAlignment="1">
      <alignment horizontal="center"/>
    </xf>
    <xf numFmtId="2" fontId="4" fillId="0" borderId="21" xfId="2" applyNumberFormat="1" applyFill="1" applyBorder="1" applyAlignment="1">
      <alignment horizontal="center"/>
    </xf>
    <xf numFmtId="2" fontId="4" fillId="0" borderId="23" xfId="2" applyNumberFormat="1" applyFill="1" applyBorder="1" applyAlignment="1">
      <alignment horizontal="center"/>
    </xf>
    <xf numFmtId="2" fontId="4" fillId="0" borderId="24" xfId="2" applyNumberFormat="1" applyFill="1" applyBorder="1" applyAlignment="1">
      <alignment horizontal="center"/>
    </xf>
    <xf numFmtId="2" fontId="11" fillId="0" borderId="21" xfId="1" applyNumberFormat="1" applyFont="1" applyFill="1" applyBorder="1" applyAlignment="1">
      <alignment horizontal="center"/>
    </xf>
    <xf numFmtId="2" fontId="11" fillId="0" borderId="23" xfId="1" applyNumberFormat="1" applyFont="1" applyFill="1" applyBorder="1" applyAlignment="1">
      <alignment horizontal="center"/>
    </xf>
    <xf numFmtId="2" fontId="11" fillId="0" borderId="24" xfId="1" applyNumberFormat="1" applyFont="1" applyFill="1" applyBorder="1" applyAlignment="1">
      <alignment horizontal="center"/>
    </xf>
    <xf numFmtId="2" fontId="11" fillId="0" borderId="21" xfId="1" applyNumberFormat="1" applyFont="1" applyBorder="1" applyAlignment="1">
      <alignment horizontal="center"/>
    </xf>
    <xf numFmtId="2" fontId="11" fillId="0" borderId="23" xfId="1" applyNumberFormat="1" applyFont="1" applyBorder="1" applyAlignment="1">
      <alignment horizontal="center"/>
    </xf>
    <xf numFmtId="2" fontId="11" fillId="0" borderId="24" xfId="1" applyNumberFormat="1" applyFont="1" applyBorder="1" applyAlignment="1">
      <alignment horizontal="center"/>
    </xf>
    <xf numFmtId="0" fontId="1" fillId="0" borderId="42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46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165" fontId="1" fillId="0" borderId="35" xfId="1" applyNumberFormat="1" applyFont="1" applyBorder="1" applyAlignment="1">
      <alignment horizontal="center"/>
    </xf>
    <xf numFmtId="165" fontId="1" fillId="0" borderId="40" xfId="1" applyNumberFormat="1" applyFont="1" applyBorder="1" applyAlignment="1">
      <alignment horizontal="center"/>
    </xf>
    <xf numFmtId="165" fontId="11" fillId="0" borderId="23" xfId="1" applyNumberFormat="1" applyFont="1" applyFill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164" fontId="1" fillId="0" borderId="35" xfId="1" applyNumberFormat="1" applyFont="1" applyBorder="1" applyAlignment="1">
      <alignment horizontal="center"/>
    </xf>
    <xf numFmtId="164" fontId="1" fillId="0" borderId="48" xfId="1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164" fontId="1" fillId="0" borderId="40" xfId="1" applyNumberFormat="1" applyFont="1" applyBorder="1" applyAlignment="1">
      <alignment horizontal="center"/>
    </xf>
    <xf numFmtId="164" fontId="1" fillId="0" borderId="49" xfId="1" applyNumberFormat="1" applyFont="1" applyBorder="1" applyAlignment="1">
      <alignment horizontal="center"/>
    </xf>
    <xf numFmtId="164" fontId="11" fillId="0" borderId="21" xfId="1" applyNumberFormat="1" applyFont="1" applyFill="1" applyBorder="1" applyAlignment="1">
      <alignment horizontal="center"/>
    </xf>
    <xf numFmtId="164" fontId="11" fillId="0" borderId="23" xfId="1" applyNumberFormat="1" applyFont="1" applyFill="1" applyBorder="1" applyAlignment="1">
      <alignment horizontal="center"/>
    </xf>
    <xf numFmtId="164" fontId="11" fillId="0" borderId="24" xfId="1" applyNumberFormat="1" applyFont="1" applyFill="1" applyBorder="1" applyAlignment="1">
      <alignment horizontal="center"/>
    </xf>
    <xf numFmtId="2" fontId="1" fillId="0" borderId="3" xfId="1" applyNumberFormat="1" applyFont="1" applyBorder="1" applyAlignment="1">
      <alignment horizontal="center"/>
    </xf>
    <xf numFmtId="2" fontId="1" fillId="0" borderId="35" xfId="1" applyNumberFormat="1" applyFont="1" applyBorder="1" applyAlignment="1">
      <alignment horizontal="center"/>
    </xf>
    <xf numFmtId="2" fontId="1" fillId="0" borderId="48" xfId="1" applyNumberFormat="1" applyFont="1" applyBorder="1" applyAlignment="1">
      <alignment horizontal="center"/>
    </xf>
    <xf numFmtId="2" fontId="1" fillId="0" borderId="40" xfId="1" applyNumberFormat="1" applyFont="1" applyBorder="1" applyAlignment="1">
      <alignment horizontal="center"/>
    </xf>
    <xf numFmtId="2" fontId="1" fillId="0" borderId="4" xfId="1" applyNumberFormat="1" applyFont="1" applyBorder="1" applyAlignment="1">
      <alignment horizontal="center"/>
    </xf>
    <xf numFmtId="2" fontId="1" fillId="0" borderId="49" xfId="1" applyNumberFormat="1" applyFont="1" applyBorder="1" applyAlignment="1">
      <alignment horizontal="center"/>
    </xf>
    <xf numFmtId="165" fontId="11" fillId="0" borderId="23" xfId="2" applyNumberFormat="1" applyFont="1" applyFill="1" applyBorder="1" applyAlignment="1">
      <alignment horizontal="center"/>
    </xf>
    <xf numFmtId="2" fontId="3" fillId="0" borderId="13" xfId="1" applyNumberFormat="1" applyFont="1" applyFill="1" applyBorder="1" applyAlignment="1">
      <alignment horizontal="center" vertical="center"/>
    </xf>
    <xf numFmtId="2" fontId="3" fillId="0" borderId="51" xfId="1" applyNumberFormat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46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164" fontId="11" fillId="0" borderId="21" xfId="2" applyNumberFormat="1" applyFont="1" applyFill="1" applyBorder="1" applyAlignment="1">
      <alignment horizontal="center"/>
    </xf>
    <xf numFmtId="164" fontId="11" fillId="0" borderId="23" xfId="2" applyNumberFormat="1" applyFont="1" applyFill="1" applyBorder="1" applyAlignment="1">
      <alignment horizontal="center"/>
    </xf>
    <xf numFmtId="164" fontId="11" fillId="0" borderId="24" xfId="2" applyNumberFormat="1" applyFont="1" applyFill="1" applyBorder="1" applyAlignment="1">
      <alignment horizontal="center"/>
    </xf>
    <xf numFmtId="2" fontId="5" fillId="0" borderId="21" xfId="2" applyNumberFormat="1" applyFont="1" applyFill="1" applyBorder="1" applyAlignment="1">
      <alignment horizontal="center"/>
    </xf>
    <xf numFmtId="2" fontId="5" fillId="0" borderId="23" xfId="2" applyNumberFormat="1" applyFont="1" applyFill="1" applyBorder="1" applyAlignment="1">
      <alignment horizontal="center"/>
    </xf>
    <xf numFmtId="2" fontId="5" fillId="0" borderId="24" xfId="2" applyNumberFormat="1" applyFont="1" applyFill="1" applyBorder="1" applyAlignment="1">
      <alignment horizontal="center"/>
    </xf>
    <xf numFmtId="0" fontId="3" fillId="0" borderId="13" xfId="1" applyFont="1" applyFill="1" applyBorder="1" applyAlignment="1">
      <alignment horizontal="left" vertical="center"/>
    </xf>
    <xf numFmtId="0" fontId="3" fillId="0" borderId="51" xfId="1" applyFont="1" applyFill="1" applyBorder="1" applyAlignment="1">
      <alignment horizontal="left" vertical="center"/>
    </xf>
    <xf numFmtId="165" fontId="9" fillId="0" borderId="23" xfId="2" applyNumberFormat="1" applyFont="1" applyFill="1" applyBorder="1" applyAlignment="1">
      <alignment horizontal="center"/>
    </xf>
    <xf numFmtId="0" fontId="1" fillId="0" borderId="46" xfId="1" applyFill="1" applyBorder="1" applyAlignment="1">
      <alignment horizontal="center" vertical="center"/>
    </xf>
    <xf numFmtId="0" fontId="1" fillId="0" borderId="18" xfId="1" applyFill="1" applyBorder="1" applyAlignment="1">
      <alignment horizontal="center" vertical="center"/>
    </xf>
    <xf numFmtId="0" fontId="1" fillId="0" borderId="28" xfId="1" applyFill="1" applyBorder="1" applyAlignment="1">
      <alignment horizontal="center" vertical="center"/>
    </xf>
    <xf numFmtId="0" fontId="1" fillId="0" borderId="19" xfId="1" applyFill="1" applyBorder="1" applyAlignment="1">
      <alignment horizontal="center" vertical="center"/>
    </xf>
    <xf numFmtId="2" fontId="9" fillId="0" borderId="23" xfId="2" applyNumberFormat="1" applyFont="1" applyFill="1" applyBorder="1" applyAlignment="1">
      <alignment horizontal="center"/>
    </xf>
    <xf numFmtId="0" fontId="1" fillId="0" borderId="42" xfId="1" applyFill="1" applyBorder="1" applyAlignment="1">
      <alignment horizontal="center" vertical="center"/>
    </xf>
    <xf numFmtId="0" fontId="1" fillId="0" borderId="17" xfId="1" applyFill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165" fontId="1" fillId="0" borderId="21" xfId="1" applyNumberFormat="1" applyFont="1" applyFill="1" applyBorder="1" applyAlignment="1">
      <alignment horizontal="center"/>
    </xf>
    <xf numFmtId="165" fontId="1" fillId="0" borderId="24" xfId="1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164" fontId="1" fillId="0" borderId="21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56" xfId="0" applyNumberFormat="1" applyFont="1" applyBorder="1" applyAlignment="1">
      <alignment horizontal="center"/>
    </xf>
    <xf numFmtId="165" fontId="1" fillId="0" borderId="57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5" fontId="1" fillId="0" borderId="56" xfId="0" applyNumberFormat="1" applyFont="1" applyBorder="1" applyAlignment="1">
      <alignment horizontal="center"/>
    </xf>
    <xf numFmtId="2" fontId="1" fillId="0" borderId="57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5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165" fontId="10" fillId="0" borderId="23" xfId="2" applyNumberFormat="1" applyFont="1" applyFill="1" applyBorder="1" applyAlignment="1">
      <alignment horizontal="center"/>
    </xf>
    <xf numFmtId="164" fontId="10" fillId="0" borderId="23" xfId="2" applyNumberFormat="1" applyFont="1" applyFill="1" applyBorder="1" applyAlignment="1">
      <alignment horizontal="center"/>
    </xf>
    <xf numFmtId="165" fontId="15" fillId="0" borderId="21" xfId="2" applyNumberFormat="1" applyFont="1" applyFill="1" applyBorder="1" applyAlignment="1">
      <alignment horizontal="center"/>
    </xf>
    <xf numFmtId="165" fontId="15" fillId="0" borderId="23" xfId="2" applyNumberFormat="1" applyFont="1" applyFill="1" applyBorder="1" applyAlignment="1">
      <alignment horizontal="center"/>
    </xf>
    <xf numFmtId="165" fontId="15" fillId="0" borderId="24" xfId="2" applyNumberFormat="1" applyFont="1" applyFill="1" applyBorder="1" applyAlignment="1">
      <alignment horizontal="center"/>
    </xf>
    <xf numFmtId="164" fontId="1" fillId="0" borderId="21" xfId="2" applyNumberFormat="1" applyFont="1" applyFill="1" applyBorder="1" applyAlignment="1">
      <alignment horizontal="center"/>
    </xf>
    <xf numFmtId="164" fontId="1" fillId="0" borderId="23" xfId="2" applyNumberFormat="1" applyFont="1" applyFill="1" applyBorder="1" applyAlignment="1">
      <alignment horizontal="center"/>
    </xf>
    <xf numFmtId="164" fontId="1" fillId="0" borderId="24" xfId="2" applyNumberFormat="1" applyFont="1" applyFill="1" applyBorder="1" applyAlignment="1">
      <alignment horizontal="center"/>
    </xf>
    <xf numFmtId="0" fontId="3" fillId="0" borderId="36" xfId="1" applyFont="1" applyBorder="1" applyAlignment="1">
      <alignment horizontal="center"/>
    </xf>
    <xf numFmtId="0" fontId="3" fillId="0" borderId="52" xfId="1" applyFont="1" applyBorder="1" applyAlignment="1">
      <alignment horizontal="center"/>
    </xf>
    <xf numFmtId="0" fontId="3" fillId="0" borderId="46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3" fillId="0" borderId="53" xfId="1" applyFont="1" applyBorder="1" applyAlignment="1">
      <alignment horizontal="center"/>
    </xf>
    <xf numFmtId="165" fontId="3" fillId="0" borderId="34" xfId="1" applyNumberFormat="1" applyFont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165" fontId="3" fillId="0" borderId="53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37" xfId="1" applyFont="1" applyBorder="1" applyAlignment="1">
      <alignment horizontal="center"/>
    </xf>
    <xf numFmtId="0" fontId="1" fillId="0" borderId="50" xfId="1" applyFont="1" applyBorder="1" applyAlignment="1">
      <alignment horizontal="center"/>
    </xf>
    <xf numFmtId="0" fontId="3" fillId="0" borderId="13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1" fillId="0" borderId="24" xfId="1" applyFont="1" applyBorder="1" applyAlignment="1">
      <alignment horizontal="center"/>
    </xf>
    <xf numFmtId="165" fontId="1" fillId="0" borderId="37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1" fillId="0" borderId="50" xfId="1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/>
    </xf>
    <xf numFmtId="165" fontId="1" fillId="0" borderId="49" xfId="1" applyNumberFormat="1" applyFont="1" applyBorder="1" applyAlignment="1">
      <alignment horizontal="center"/>
    </xf>
    <xf numFmtId="165" fontId="1" fillId="0" borderId="3" xfId="1" applyNumberFormat="1" applyFont="1" applyBorder="1" applyAlignment="1">
      <alignment horizontal="center"/>
    </xf>
    <xf numFmtId="165" fontId="1" fillId="0" borderId="48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3" fillId="0" borderId="50" xfId="1" applyNumberFormat="1" applyFont="1" applyBorder="1" applyAlignment="1">
      <alignment horizontal="center"/>
    </xf>
    <xf numFmtId="0" fontId="3" fillId="0" borderId="13" xfId="1" applyFont="1" applyBorder="1" applyAlignment="1">
      <alignment horizontal="left" vertical="center"/>
    </xf>
    <xf numFmtId="0" fontId="3" fillId="0" borderId="51" xfId="1" applyFont="1" applyBorder="1" applyAlignment="1">
      <alignment horizontal="left" vertical="center"/>
    </xf>
    <xf numFmtId="165" fontId="1" fillId="0" borderId="21" xfId="1" applyNumberFormat="1" applyFont="1" applyBorder="1" applyAlignment="1">
      <alignment horizontal="center"/>
    </xf>
    <xf numFmtId="165" fontId="1" fillId="0" borderId="24" xfId="1" applyNumberFormat="1" applyFont="1" applyBorder="1" applyAlignment="1">
      <alignment horizontal="center"/>
    </xf>
    <xf numFmtId="2" fontId="1" fillId="0" borderId="5" xfId="1" applyNumberFormat="1" applyBorder="1" applyAlignment="1">
      <alignment horizontal="center"/>
    </xf>
    <xf numFmtId="2" fontId="1" fillId="0" borderId="34" xfId="1" applyNumberFormat="1" applyBorder="1" applyAlignment="1">
      <alignment horizontal="center"/>
    </xf>
    <xf numFmtId="2" fontId="1" fillId="0" borderId="53" xfId="1" applyNumberFormat="1" applyBorder="1" applyAlignment="1">
      <alignment horizontal="center"/>
    </xf>
    <xf numFmtId="165" fontId="1" fillId="0" borderId="3" xfId="1" applyNumberFormat="1" applyBorder="1" applyAlignment="1">
      <alignment horizontal="center"/>
    </xf>
    <xf numFmtId="165" fontId="1" fillId="0" borderId="48" xfId="1" applyNumberFormat="1" applyBorder="1" applyAlignment="1">
      <alignment horizontal="center"/>
    </xf>
    <xf numFmtId="165" fontId="1" fillId="0" borderId="5" xfId="1" applyNumberFormat="1" applyBorder="1" applyAlignment="1">
      <alignment horizontal="center"/>
    </xf>
    <xf numFmtId="165" fontId="1" fillId="0" borderId="34" xfId="1" applyNumberFormat="1" applyBorder="1" applyAlignment="1">
      <alignment horizontal="center"/>
    </xf>
    <xf numFmtId="165" fontId="1" fillId="0" borderId="53" xfId="1" applyNumberForma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5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164" fontId="1" fillId="0" borderId="5" xfId="1" applyNumberFormat="1" applyBorder="1" applyAlignment="1">
      <alignment horizontal="center"/>
    </xf>
    <xf numFmtId="164" fontId="1" fillId="0" borderId="34" xfId="1" applyNumberFormat="1" applyBorder="1" applyAlignment="1">
      <alignment horizontal="center"/>
    </xf>
    <xf numFmtId="164" fontId="1" fillId="0" borderId="53" xfId="1" applyNumberFormat="1" applyBorder="1" applyAlignment="1">
      <alignment horizontal="center"/>
    </xf>
    <xf numFmtId="2" fontId="16" fillId="0" borderId="23" xfId="2" applyNumberFormat="1" applyFont="1" applyFill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50" xfId="1" applyBorder="1" applyAlignment="1">
      <alignment horizontal="center"/>
    </xf>
    <xf numFmtId="164" fontId="9" fillId="0" borderId="21" xfId="2" applyNumberFormat="1" applyFont="1" applyFill="1" applyBorder="1" applyAlignment="1">
      <alignment horizontal="center"/>
    </xf>
    <xf numFmtId="164" fontId="9" fillId="0" borderId="23" xfId="2" applyNumberFormat="1" applyFont="1" applyFill="1" applyBorder="1" applyAlignment="1">
      <alignment horizontal="center"/>
    </xf>
    <xf numFmtId="164" fontId="9" fillId="0" borderId="24" xfId="2" applyNumberFormat="1" applyFont="1" applyFill="1" applyBorder="1" applyAlignment="1">
      <alignment horizontal="center"/>
    </xf>
    <xf numFmtId="164" fontId="10" fillId="0" borderId="21" xfId="2" applyNumberFormat="1" applyFont="1" applyFill="1" applyBorder="1" applyAlignment="1">
      <alignment horizontal="center"/>
    </xf>
    <xf numFmtId="164" fontId="10" fillId="0" borderId="24" xfId="2" applyNumberFormat="1" applyFont="1" applyFill="1" applyBorder="1" applyAlignment="1">
      <alignment horizontal="center"/>
    </xf>
    <xf numFmtId="165" fontId="3" fillId="0" borderId="35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5" fontId="3" fillId="0" borderId="48" xfId="1" applyNumberFormat="1" applyFont="1" applyBorder="1" applyAlignment="1">
      <alignment horizontal="center"/>
    </xf>
    <xf numFmtId="165" fontId="1" fillId="0" borderId="4" xfId="1" applyNumberFormat="1" applyBorder="1" applyAlignment="1">
      <alignment horizontal="center"/>
    </xf>
    <xf numFmtId="165" fontId="1" fillId="0" borderId="49" xfId="1" applyNumberFormat="1" applyBorder="1" applyAlignment="1">
      <alignment horizontal="center"/>
    </xf>
    <xf numFmtId="165" fontId="1" fillId="0" borderId="23" xfId="1" applyNumberFormat="1" applyBorder="1" applyAlignment="1">
      <alignment horizontal="center"/>
    </xf>
    <xf numFmtId="165" fontId="1" fillId="0" borderId="21" xfId="1" applyNumberFormat="1" applyBorder="1" applyAlignment="1">
      <alignment horizontal="center"/>
    </xf>
    <xf numFmtId="165" fontId="1" fillId="0" borderId="24" xfId="1" applyNumberFormat="1" applyBorder="1" applyAlignment="1">
      <alignment horizontal="center"/>
    </xf>
    <xf numFmtId="2" fontId="3" fillId="0" borderId="40" xfId="1" applyNumberFormat="1" applyFont="1" applyBorder="1" applyAlignment="1">
      <alignment horizontal="center" vertical="center"/>
    </xf>
    <xf numFmtId="2" fontId="3" fillId="0" borderId="20" xfId="1" applyNumberFormat="1" applyFont="1" applyBorder="1" applyAlignment="1">
      <alignment horizontal="center" vertical="center"/>
    </xf>
    <xf numFmtId="165" fontId="4" fillId="0" borderId="21" xfId="2" applyNumberFormat="1" applyFill="1" applyBorder="1" applyAlignment="1">
      <alignment horizontal="center"/>
    </xf>
    <xf numFmtId="165" fontId="4" fillId="0" borderId="24" xfId="2" applyNumberFormat="1" applyFill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165" fontId="1" fillId="0" borderId="1" xfId="1" applyNumberFormat="1" applyBorder="1" applyAlignment="1">
      <alignment horizontal="center"/>
    </xf>
    <xf numFmtId="165" fontId="1" fillId="0" borderId="37" xfId="1" applyNumberFormat="1" applyBorder="1" applyAlignment="1">
      <alignment horizontal="center"/>
    </xf>
    <xf numFmtId="165" fontId="1" fillId="0" borderId="50" xfId="1" applyNumberFormat="1" applyBorder="1" applyAlignment="1">
      <alignment horizontal="center"/>
    </xf>
    <xf numFmtId="0" fontId="3" fillId="0" borderId="42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165" fontId="11" fillId="0" borderId="21" xfId="2" applyNumberFormat="1" applyFont="1" applyFill="1" applyBorder="1" applyAlignment="1">
      <alignment horizontal="center"/>
    </xf>
    <xf numFmtId="165" fontId="11" fillId="0" borderId="24" xfId="2" applyNumberFormat="1" applyFont="1" applyFill="1" applyBorder="1" applyAlignment="1">
      <alignment horizontal="center"/>
    </xf>
    <xf numFmtId="0" fontId="3" fillId="0" borderId="24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/>
    </xf>
    <xf numFmtId="2" fontId="3" fillId="0" borderId="49" xfId="1" applyNumberFormat="1" applyFont="1" applyBorder="1" applyAlignment="1">
      <alignment horizontal="center" vertical="center"/>
    </xf>
    <xf numFmtId="2" fontId="3" fillId="0" borderId="29" xfId="1" applyNumberFormat="1" applyFont="1" applyBorder="1" applyAlignment="1">
      <alignment horizontal="center" vertical="center"/>
    </xf>
    <xf numFmtId="2" fontId="3" fillId="0" borderId="24" xfId="1" applyNumberFormat="1" applyFont="1" applyBorder="1" applyAlignment="1">
      <alignment horizontal="center" vertical="center"/>
    </xf>
  </cellXfs>
  <cellStyles count="63"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oed" xfId="2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al" xfId="0" builtinId="0"/>
    <cellStyle name="Standaard_jongens pup 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Relationship Id="rId2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Relationship Id="rId2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Relationship Id="rId2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Relationship Id="rId2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4.vml"/><Relationship Id="rId2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5" enableFormatConditionsCalculation="0"/>
  <dimension ref="A1:AG41"/>
  <sheetViews>
    <sheetView workbookViewId="0">
      <pane ySplit="7" topLeftCell="A8" activePane="bottomLeft" state="frozen"/>
      <selection pane="bottomLeft" activeCell="Z11" sqref="Z11:AG16"/>
    </sheetView>
  </sheetViews>
  <sheetFormatPr baseColWidth="10" defaultColWidth="8.83203125" defaultRowHeight="13" x14ac:dyDescent="0"/>
  <cols>
    <col min="1" max="1" width="28.83203125" style="2" customWidth="1"/>
    <col min="2" max="4" width="2.6640625" style="2" customWidth="1"/>
    <col min="5" max="7" width="2.6640625" style="3" customWidth="1"/>
    <col min="8" max="19" width="2.6640625" style="2" customWidth="1"/>
    <col min="20" max="20" width="9.5" style="2" bestFit="1" customWidth="1"/>
    <col min="21" max="31" width="8.83203125" style="2"/>
    <col min="32" max="32" width="10.83203125" style="2" bestFit="1" customWidth="1"/>
    <col min="33" max="16384" width="8.83203125" style="2"/>
  </cols>
  <sheetData>
    <row r="1" spans="1:33" ht="16">
      <c r="A1" s="1" t="s">
        <v>0</v>
      </c>
    </row>
    <row r="2" spans="1:33" ht="12.75" customHeight="1" thickBot="1">
      <c r="A2" s="1"/>
    </row>
    <row r="3" spans="1:33" ht="15" customHeight="1">
      <c r="A3" s="4"/>
      <c r="B3" s="190" t="s">
        <v>1</v>
      </c>
      <c r="C3" s="191"/>
      <c r="D3" s="192"/>
      <c r="E3" s="197" t="s">
        <v>2</v>
      </c>
      <c r="F3" s="197"/>
      <c r="G3" s="197"/>
      <c r="H3" s="190" t="s">
        <v>3</v>
      </c>
      <c r="I3" s="191"/>
      <c r="J3" s="192"/>
      <c r="K3" s="191" t="s">
        <v>4</v>
      </c>
      <c r="L3" s="191"/>
      <c r="M3" s="191"/>
      <c r="N3" s="190" t="s">
        <v>5</v>
      </c>
      <c r="O3" s="191"/>
      <c r="P3" s="192"/>
      <c r="Q3" s="191" t="s">
        <v>6</v>
      </c>
      <c r="R3" s="191"/>
      <c r="S3" s="191"/>
      <c r="T3" s="5"/>
    </row>
    <row r="4" spans="1:33" ht="15" customHeight="1">
      <c r="A4" s="6" t="s">
        <v>7</v>
      </c>
      <c r="B4" s="193">
        <v>7.5</v>
      </c>
      <c r="C4" s="194"/>
      <c r="D4" s="195"/>
      <c r="E4" s="198">
        <v>225</v>
      </c>
      <c r="F4" s="198"/>
      <c r="G4" s="198"/>
      <c r="H4" s="210">
        <v>0.9</v>
      </c>
      <c r="I4" s="196"/>
      <c r="J4" s="211"/>
      <c r="K4" s="196">
        <v>3</v>
      </c>
      <c r="L4" s="196"/>
      <c r="M4" s="196"/>
      <c r="N4" s="210">
        <v>5</v>
      </c>
      <c r="O4" s="196"/>
      <c r="P4" s="211"/>
      <c r="Q4" s="196">
        <v>20</v>
      </c>
      <c r="R4" s="196"/>
      <c r="S4" s="196"/>
      <c r="T4" s="7"/>
    </row>
    <row r="5" spans="1:33" ht="15" customHeight="1">
      <c r="A5" s="6" t="s">
        <v>8</v>
      </c>
      <c r="B5" s="193">
        <v>8</v>
      </c>
      <c r="C5" s="194"/>
      <c r="D5" s="195"/>
      <c r="E5" s="198">
        <v>240</v>
      </c>
      <c r="F5" s="198"/>
      <c r="G5" s="198"/>
      <c r="H5" s="210">
        <v>0.8</v>
      </c>
      <c r="I5" s="196"/>
      <c r="J5" s="211"/>
      <c r="K5" s="196">
        <v>2.5</v>
      </c>
      <c r="L5" s="196"/>
      <c r="M5" s="196"/>
      <c r="N5" s="210">
        <v>4</v>
      </c>
      <c r="O5" s="196"/>
      <c r="P5" s="211"/>
      <c r="Q5" s="196">
        <v>15</v>
      </c>
      <c r="R5" s="196"/>
      <c r="S5" s="196"/>
      <c r="T5" s="7"/>
    </row>
    <row r="6" spans="1:33" ht="15" customHeight="1" thickBot="1">
      <c r="A6" s="8" t="s">
        <v>9</v>
      </c>
      <c r="B6" s="205">
        <v>9</v>
      </c>
      <c r="C6" s="206"/>
      <c r="D6" s="207"/>
      <c r="E6" s="208">
        <v>315</v>
      </c>
      <c r="F6" s="208"/>
      <c r="G6" s="208"/>
      <c r="H6" s="212">
        <v>0.7</v>
      </c>
      <c r="I6" s="209"/>
      <c r="J6" s="213"/>
      <c r="K6" s="209">
        <v>2</v>
      </c>
      <c r="L6" s="209"/>
      <c r="M6" s="209"/>
      <c r="N6" s="212">
        <v>3</v>
      </c>
      <c r="O6" s="209"/>
      <c r="P6" s="213"/>
      <c r="Q6" s="209">
        <v>7.5</v>
      </c>
      <c r="R6" s="209"/>
      <c r="S6" s="209"/>
      <c r="T6" s="7"/>
    </row>
    <row r="7" spans="1:33" ht="14" thickBot="1">
      <c r="A7" s="30" t="s">
        <v>11</v>
      </c>
      <c r="B7" s="199"/>
      <c r="C7" s="200"/>
      <c r="D7" s="201"/>
      <c r="E7" s="200"/>
      <c r="F7" s="200"/>
      <c r="G7" s="200"/>
      <c r="H7" s="202"/>
      <c r="I7" s="203"/>
      <c r="J7" s="204"/>
      <c r="K7" s="203"/>
      <c r="L7" s="203"/>
      <c r="M7" s="203"/>
      <c r="N7" s="202"/>
      <c r="O7" s="203"/>
      <c r="P7" s="204"/>
      <c r="Q7" s="203"/>
      <c r="R7" s="203"/>
      <c r="S7" s="203"/>
      <c r="T7" s="29" t="s">
        <v>10</v>
      </c>
      <c r="U7" s="30" t="s">
        <v>9</v>
      </c>
      <c r="V7" s="31" t="s">
        <v>8</v>
      </c>
      <c r="W7" s="32" t="s">
        <v>7</v>
      </c>
    </row>
    <row r="8" spans="1:33" ht="13.5" hidden="1" customHeight="1" thickBot="1">
      <c r="A8" s="5"/>
      <c r="B8" s="10"/>
      <c r="C8" s="11"/>
      <c r="D8" s="12"/>
      <c r="E8" s="13"/>
      <c r="F8" s="14"/>
      <c r="G8" s="15"/>
      <c r="H8" s="10"/>
      <c r="I8" s="11"/>
      <c r="J8" s="12"/>
      <c r="K8" s="16"/>
      <c r="L8" s="11"/>
      <c r="M8" s="17"/>
      <c r="N8" s="10"/>
      <c r="O8" s="11"/>
      <c r="P8" s="12"/>
      <c r="Q8" s="16"/>
      <c r="R8" s="11"/>
      <c r="S8" s="11"/>
      <c r="T8" s="27"/>
      <c r="U8" s="19"/>
      <c r="V8" s="18"/>
      <c r="W8" s="20"/>
    </row>
    <row r="9" spans="1:33" ht="13.5" customHeight="1">
      <c r="A9" s="173" t="s">
        <v>83</v>
      </c>
      <c r="B9" s="233">
        <v>7.9</v>
      </c>
      <c r="C9" s="234"/>
      <c r="D9" s="235"/>
      <c r="E9" s="236"/>
      <c r="F9" s="237"/>
      <c r="G9" s="238"/>
      <c r="H9" s="217">
        <v>0.85</v>
      </c>
      <c r="I9" s="218"/>
      <c r="J9" s="219"/>
      <c r="K9" s="220">
        <v>2.65</v>
      </c>
      <c r="L9" s="221"/>
      <c r="M9" s="222"/>
      <c r="N9" s="223">
        <v>4.1900000000000004</v>
      </c>
      <c r="O9" s="224"/>
      <c r="P9" s="225"/>
      <c r="Q9" s="217"/>
      <c r="R9" s="218"/>
      <c r="S9" s="219"/>
      <c r="T9" s="182" t="str">
        <f>IF(W9&gt;=4,"GOUD",IF(V9&gt;=4,"ZILVER",IF(U9&gt;=4,"BRONS","GROEN")))</f>
        <v>ZILVER</v>
      </c>
      <c r="U9" s="184">
        <f>COUNTIF($B10:$S10,"B")</f>
        <v>4</v>
      </c>
      <c r="V9" s="169">
        <f>COUNTIF($B10:$S10,"Z")</f>
        <v>4</v>
      </c>
      <c r="W9" s="171">
        <f>COUNTIF($B10:$S10,"G")</f>
        <v>0</v>
      </c>
    </row>
    <row r="10" spans="1:33" ht="13.5" customHeight="1" thickBot="1">
      <c r="A10" s="174"/>
      <c r="B10" s="145" t="str">
        <f>IF(B9=0,"-",IF(B9&lt;=B$4,"G","-"))</f>
        <v>-</v>
      </c>
      <c r="C10" s="146" t="str">
        <f>IF(B9=0,"-",IF(B9&lt;=B$5,"Z","-"))</f>
        <v>Z</v>
      </c>
      <c r="D10" s="147" t="str">
        <f>IF(B9=0,"-",IF(B9&lt;=B$6,"B","-"))</f>
        <v>B</v>
      </c>
      <c r="E10" s="145" t="str">
        <f>IF(E9=0,"-",IF(E9&lt;=E$4,"G","-"))</f>
        <v>-</v>
      </c>
      <c r="F10" s="146" t="str">
        <f>IF(E9=0,"-",IF(E9&lt;=E$5,"Z","-"))</f>
        <v>-</v>
      </c>
      <c r="G10" s="147" t="str">
        <f>IF(E9=0,"-",IF(E9&lt;=E$6,"B","-"))</f>
        <v>-</v>
      </c>
      <c r="H10" s="145" t="str">
        <f>IF(H9=0,"-",IF(H9&gt;=H$4,"G","-"))</f>
        <v>-</v>
      </c>
      <c r="I10" s="146" t="str">
        <f>IF(H9=0,"-",IF(H9&gt;=H$5,"Z","-"))</f>
        <v>Z</v>
      </c>
      <c r="J10" s="147" t="str">
        <f>IF(H9=0,"-",IF(H9&gt;=H$6,"B","-"))</f>
        <v>B</v>
      </c>
      <c r="K10" s="145" t="str">
        <f>IF(K9=0,"-",IF(K9&gt;=K$4,"G","-"))</f>
        <v>-</v>
      </c>
      <c r="L10" s="146" t="str">
        <f>IF(K9=0,"-",IF(K9&gt;=K$5,"Z","-"))</f>
        <v>Z</v>
      </c>
      <c r="M10" s="147" t="str">
        <f>IF(K9=0,"-",IF(K9&gt;=K$6,"B","-"))</f>
        <v>B</v>
      </c>
      <c r="N10" s="145" t="str">
        <f>IF(N9=0,"-",IF(N9&gt;=N$4,"G","-"))</f>
        <v>-</v>
      </c>
      <c r="O10" s="146" t="str">
        <f>IF(N9=0,"-",IF(N9&gt;=N$5,"Z","-"))</f>
        <v>Z</v>
      </c>
      <c r="P10" s="147" t="str">
        <f>IF(N9=0,"-",IF(N9&gt;=N$6,"B","-"))</f>
        <v>B</v>
      </c>
      <c r="Q10" s="145" t="str">
        <f>IF(Q9=0,"-",IF(Q9&gt;=Q$4,"G","-"))</f>
        <v>-</v>
      </c>
      <c r="R10" s="146" t="str">
        <f>IF(Q9=0,"-",IF(Q9&gt;=Q$5,"Z","-"))</f>
        <v>-</v>
      </c>
      <c r="S10" s="147" t="str">
        <f>IF(Q9=0,"-",IF(Q9&gt;=Q$6,"B","-"))</f>
        <v>-</v>
      </c>
      <c r="T10" s="183"/>
      <c r="U10" s="185"/>
      <c r="V10" s="170"/>
      <c r="W10" s="172"/>
    </row>
    <row r="11" spans="1:33" ht="13.5" customHeight="1">
      <c r="A11" s="173" t="s">
        <v>70</v>
      </c>
      <c r="B11" s="233">
        <v>7.5</v>
      </c>
      <c r="C11" s="234"/>
      <c r="D11" s="235"/>
      <c r="E11" s="232">
        <v>234.69</v>
      </c>
      <c r="F11" s="232"/>
      <c r="G11" s="232"/>
      <c r="H11" s="217">
        <v>0.95</v>
      </c>
      <c r="I11" s="218"/>
      <c r="J11" s="219"/>
      <c r="K11" s="217">
        <v>2.52</v>
      </c>
      <c r="L11" s="218"/>
      <c r="M11" s="219"/>
      <c r="N11" s="226">
        <v>5.18</v>
      </c>
      <c r="O11" s="227"/>
      <c r="P11" s="228"/>
      <c r="Q11" s="217">
        <v>11.04</v>
      </c>
      <c r="R11" s="218"/>
      <c r="S11" s="219"/>
      <c r="T11" s="182" t="str">
        <f>IF(W11&gt;=4,"GOUD",IF(V11&gt;=4,"ZILVER",IF(U11&gt;=4,"BRONS","GROEN")))</f>
        <v>ZILVER</v>
      </c>
      <c r="U11" s="184">
        <f>COUNTIF($B12:$S12,"B")</f>
        <v>6</v>
      </c>
      <c r="V11" s="169">
        <f>COUNTIF($B12:$S12,"Z")</f>
        <v>5</v>
      </c>
      <c r="W11" s="171">
        <f>COUNTIF($B12:$S12,"G")</f>
        <v>3</v>
      </c>
      <c r="Z11"/>
      <c r="AA11"/>
      <c r="AB11"/>
      <c r="AC11"/>
      <c r="AD11"/>
      <c r="AE11"/>
      <c r="AF11"/>
      <c r="AG11"/>
    </row>
    <row r="12" spans="1:33" ht="13.5" customHeight="1" thickBot="1">
      <c r="A12" s="174"/>
      <c r="B12" s="145" t="str">
        <f>IF(B11=0,"-",IF(B11&lt;=B$4,"G","-"))</f>
        <v>G</v>
      </c>
      <c r="C12" s="146" t="str">
        <f>IF(B11=0,"-",IF(B11&lt;=B$5,"Z","-"))</f>
        <v>Z</v>
      </c>
      <c r="D12" s="147" t="str">
        <f>IF(B11=0,"-",IF(B11&lt;=B$6,"B","-"))</f>
        <v>B</v>
      </c>
      <c r="E12" s="145" t="str">
        <f>IF(E11=0,"-",IF(E11&lt;=E$4,"G","-"))</f>
        <v>-</v>
      </c>
      <c r="F12" s="146" t="str">
        <f>IF(E11=0,"-",IF(E11&lt;=E$5,"Z","-"))</f>
        <v>Z</v>
      </c>
      <c r="G12" s="147" t="str">
        <f>IF(E11=0,"-",IF(E11&lt;=E$6,"B","-"))</f>
        <v>B</v>
      </c>
      <c r="H12" s="145" t="str">
        <f>IF(H11=0,"-",IF(H11&gt;=H$4,"G","-"))</f>
        <v>G</v>
      </c>
      <c r="I12" s="146" t="str">
        <f>IF(H11=0,"-",IF(H11&gt;=H$5,"Z","-"))</f>
        <v>Z</v>
      </c>
      <c r="J12" s="147" t="str">
        <f>IF(H11=0,"-",IF(H11&gt;=H$6,"B","-"))</f>
        <v>B</v>
      </c>
      <c r="K12" s="145" t="str">
        <f>IF(K11=0,"-",IF(K11&gt;=K$4,"G","-"))</f>
        <v>-</v>
      </c>
      <c r="L12" s="146" t="str">
        <f>IF(K11=0,"-",IF(K11&gt;=K$5,"Z","-"))</f>
        <v>Z</v>
      </c>
      <c r="M12" s="147" t="str">
        <f>IF(K11=0,"-",IF(K11&gt;=K$6,"B","-"))</f>
        <v>B</v>
      </c>
      <c r="N12" s="145" t="str">
        <f>IF(N11=0,"-",IF(N11&gt;=N$4,"G","-"))</f>
        <v>G</v>
      </c>
      <c r="O12" s="146" t="str">
        <f>IF(N11=0,"-",IF(N11&gt;=N$5,"Z","-"))</f>
        <v>Z</v>
      </c>
      <c r="P12" s="147" t="str">
        <f>IF(N11=0,"-",IF(N11&gt;=N$6,"B","-"))</f>
        <v>B</v>
      </c>
      <c r="Q12" s="145" t="str">
        <f>IF(Q11=0,"-",IF(Q11&gt;=Q$4,"G","-"))</f>
        <v>-</v>
      </c>
      <c r="R12" s="146" t="str">
        <f>IF(Q11=0,"-",IF(Q11&gt;=Q$5,"Z","-"))</f>
        <v>-</v>
      </c>
      <c r="S12" s="147" t="str">
        <f>IF(Q11=0,"-",IF(Q11&gt;=Q$6,"B","-"))</f>
        <v>B</v>
      </c>
      <c r="T12" s="183"/>
      <c r="U12" s="185"/>
      <c r="V12" s="170"/>
      <c r="W12" s="172"/>
      <c r="Z12"/>
      <c r="AA12"/>
      <c r="AB12"/>
      <c r="AC12"/>
      <c r="AD12"/>
      <c r="AE12"/>
      <c r="AF12"/>
      <c r="AG12"/>
    </row>
    <row r="13" spans="1:33" ht="13.5" customHeight="1">
      <c r="A13" s="173" t="s">
        <v>84</v>
      </c>
      <c r="B13" s="229">
        <v>7.9</v>
      </c>
      <c r="C13" s="230"/>
      <c r="D13" s="231"/>
      <c r="E13" s="232">
        <v>231</v>
      </c>
      <c r="F13" s="232"/>
      <c r="G13" s="232"/>
      <c r="H13" s="226">
        <v>0.95</v>
      </c>
      <c r="I13" s="227"/>
      <c r="J13" s="228"/>
      <c r="K13" s="217">
        <v>2.62</v>
      </c>
      <c r="L13" s="218"/>
      <c r="M13" s="219"/>
      <c r="N13" s="217">
        <v>4.7</v>
      </c>
      <c r="O13" s="218"/>
      <c r="P13" s="219"/>
      <c r="Q13" s="214">
        <v>10.24</v>
      </c>
      <c r="R13" s="215"/>
      <c r="S13" s="216"/>
      <c r="T13" s="182" t="str">
        <f>IF(W13&gt;=4,"GOUD",IF(V13&gt;=4,"ZILVER",IF(U13&gt;=4,"BRONS","GROEN")))</f>
        <v>ZILVER</v>
      </c>
      <c r="U13" s="184">
        <f>COUNTIF($B14:$S14,"B")</f>
        <v>6</v>
      </c>
      <c r="V13" s="169">
        <f>COUNTIF($B14:$S14,"Z")</f>
        <v>5</v>
      </c>
      <c r="W13" s="171">
        <f>COUNTIF($B14:$S14,"G")</f>
        <v>1</v>
      </c>
      <c r="Z13"/>
      <c r="AA13"/>
      <c r="AB13"/>
      <c r="AC13"/>
      <c r="AD13"/>
      <c r="AE13"/>
      <c r="AF13"/>
      <c r="AG13"/>
    </row>
    <row r="14" spans="1:33" ht="13.5" customHeight="1" thickBot="1">
      <c r="A14" s="174"/>
      <c r="B14" s="145" t="str">
        <f>IF(B13=0,"-",IF(B13&lt;=B$4,"G","-"))</f>
        <v>-</v>
      </c>
      <c r="C14" s="146" t="str">
        <f>IF(B13=0,"-",IF(B13&lt;=B$5,"Z","-"))</f>
        <v>Z</v>
      </c>
      <c r="D14" s="147" t="str">
        <f>IF(B13=0,"-",IF(B13&lt;=B$6,"B","-"))</f>
        <v>B</v>
      </c>
      <c r="E14" s="145" t="str">
        <f>IF(E13=0,"-",IF(E13&lt;=E$4,"G","-"))</f>
        <v>-</v>
      </c>
      <c r="F14" s="146" t="str">
        <f>IF(E13=0,"-",IF(E13&lt;=E$5,"Z","-"))</f>
        <v>Z</v>
      </c>
      <c r="G14" s="147" t="str">
        <f>IF(E13=0,"-",IF(E13&lt;=E$6,"B","-"))</f>
        <v>B</v>
      </c>
      <c r="H14" s="145" t="str">
        <f>IF(H13=0,"-",IF(H13&gt;=H$4,"G","-"))</f>
        <v>G</v>
      </c>
      <c r="I14" s="146" t="str">
        <f>IF(H13=0,"-",IF(H13&gt;=H$5,"Z","-"))</f>
        <v>Z</v>
      </c>
      <c r="J14" s="147" t="str">
        <f>IF(H13=0,"-",IF(H13&gt;=H$6,"B","-"))</f>
        <v>B</v>
      </c>
      <c r="K14" s="145" t="str">
        <f>IF(K13=0,"-",IF(K13&gt;=K$4,"G","-"))</f>
        <v>-</v>
      </c>
      <c r="L14" s="146" t="str">
        <f>IF(K13=0,"-",IF(K13&gt;=K$5,"Z","-"))</f>
        <v>Z</v>
      </c>
      <c r="M14" s="147" t="str">
        <f>IF(K13=0,"-",IF(K13&gt;=K$6,"B","-"))</f>
        <v>B</v>
      </c>
      <c r="N14" s="145" t="str">
        <f>IF(N13=0,"-",IF(N13&gt;=N$4,"G","-"))</f>
        <v>-</v>
      </c>
      <c r="O14" s="146" t="str">
        <f>IF(N13=0,"-",IF(N13&gt;=N$5,"Z","-"))</f>
        <v>Z</v>
      </c>
      <c r="P14" s="147" t="str">
        <f>IF(N13=0,"-",IF(N13&gt;=N$6,"B","-"))</f>
        <v>B</v>
      </c>
      <c r="Q14" s="145" t="str">
        <f>IF(Q13=0,"-",IF(Q13&gt;=Q$4,"G","-"))</f>
        <v>-</v>
      </c>
      <c r="R14" s="146" t="str">
        <f>IF(Q13=0,"-",IF(Q13&gt;=Q$5,"Z","-"))</f>
        <v>-</v>
      </c>
      <c r="S14" s="147" t="str">
        <f>IF(Q13=0,"-",IF(Q13&gt;=Q$6,"B","-"))</f>
        <v>B</v>
      </c>
      <c r="T14" s="183"/>
      <c r="U14" s="185"/>
      <c r="V14" s="170"/>
      <c r="W14" s="172"/>
      <c r="Z14"/>
      <c r="AA14"/>
      <c r="AB14"/>
      <c r="AC14"/>
      <c r="AD14"/>
      <c r="AE14"/>
      <c r="AF14"/>
      <c r="AG14"/>
    </row>
    <row r="15" spans="1:33" ht="13.5" customHeight="1">
      <c r="A15" s="173" t="s">
        <v>85</v>
      </c>
      <c r="B15" s="175">
        <v>7.7</v>
      </c>
      <c r="C15" s="176"/>
      <c r="D15" s="177"/>
      <c r="E15" s="178">
        <v>242.9</v>
      </c>
      <c r="F15" s="178"/>
      <c r="G15" s="178"/>
      <c r="H15" s="179">
        <v>0.9</v>
      </c>
      <c r="I15" s="180"/>
      <c r="J15" s="181"/>
      <c r="K15" s="179">
        <v>2.4</v>
      </c>
      <c r="L15" s="180"/>
      <c r="M15" s="181"/>
      <c r="N15" s="179">
        <v>4.2300000000000004</v>
      </c>
      <c r="O15" s="180"/>
      <c r="P15" s="181"/>
      <c r="Q15" s="179">
        <v>8.4700000000000006</v>
      </c>
      <c r="R15" s="180"/>
      <c r="S15" s="181"/>
      <c r="T15" s="182" t="str">
        <f>IF(W15&gt;=4,"GOUD",IF(V15&gt;=4,"ZILVER",IF(U15&gt;=4,"BRONS","GROEN")))</f>
        <v>BRONS</v>
      </c>
      <c r="U15" s="184">
        <f>COUNTIF($B16:$S16,"B")</f>
        <v>6</v>
      </c>
      <c r="V15" s="169">
        <f>COUNTIF($B16:$S16,"Z")</f>
        <v>3</v>
      </c>
      <c r="W15" s="171">
        <f>COUNTIF($B16:$S16,"G")</f>
        <v>1</v>
      </c>
      <c r="Z15"/>
      <c r="AA15"/>
      <c r="AB15"/>
      <c r="AC15"/>
      <c r="AD15"/>
      <c r="AE15"/>
      <c r="AF15"/>
      <c r="AG15"/>
    </row>
    <row r="16" spans="1:33" ht="13.5" customHeight="1" thickBot="1">
      <c r="A16" s="174"/>
      <c r="B16" s="145" t="str">
        <f>IF(B15=0,"-",IF(B15&lt;=B$4,"G","-"))</f>
        <v>-</v>
      </c>
      <c r="C16" s="146" t="str">
        <f>IF(B15=0,"-",IF(B15&lt;=B$5,"Z","-"))</f>
        <v>Z</v>
      </c>
      <c r="D16" s="147" t="str">
        <f>IF(B15=0,"-",IF(B15&lt;=B$6,"B","-"))</f>
        <v>B</v>
      </c>
      <c r="E16" s="145" t="str">
        <f>IF(E15=0,"-",IF(E15&lt;=E$4,"G","-"))</f>
        <v>-</v>
      </c>
      <c r="F16" s="146" t="str">
        <f>IF(E15=0,"-",IF(E15&lt;=E$5,"Z","-"))</f>
        <v>-</v>
      </c>
      <c r="G16" s="147" t="str">
        <f>IF(E15=0,"-",IF(E15&lt;=E$6,"B","-"))</f>
        <v>B</v>
      </c>
      <c r="H16" s="145" t="str">
        <f>IF(H15=0,"-",IF(H15&gt;=H$4,"G","-"))</f>
        <v>G</v>
      </c>
      <c r="I16" s="146" t="str">
        <f>IF(H15=0,"-",IF(H15&gt;=H$5,"Z","-"))</f>
        <v>Z</v>
      </c>
      <c r="J16" s="147" t="str">
        <f>IF(H15=0,"-",IF(H15&gt;=H$6,"B","-"))</f>
        <v>B</v>
      </c>
      <c r="K16" s="145" t="str">
        <f>IF(K15=0,"-",IF(K15&gt;=K$4,"G","-"))</f>
        <v>-</v>
      </c>
      <c r="L16" s="146" t="str">
        <f>IF(K15=0,"-",IF(K15&gt;=K$5,"Z","-"))</f>
        <v>-</v>
      </c>
      <c r="M16" s="147" t="str">
        <f>IF(K15=0,"-",IF(K15&gt;=K$6,"B","-"))</f>
        <v>B</v>
      </c>
      <c r="N16" s="145" t="str">
        <f>IF(N15=0,"-",IF(N15&gt;=N$4,"G","-"))</f>
        <v>-</v>
      </c>
      <c r="O16" s="146" t="str">
        <f>IF(N15=0,"-",IF(N15&gt;=N$5,"Z","-"))</f>
        <v>Z</v>
      </c>
      <c r="P16" s="147" t="str">
        <f>IF(N15=0,"-",IF(N15&gt;=N$6,"B","-"))</f>
        <v>B</v>
      </c>
      <c r="Q16" s="145" t="str">
        <f>IF(Q15=0,"-",IF(Q15&gt;=Q$4,"G","-"))</f>
        <v>-</v>
      </c>
      <c r="R16" s="146" t="str">
        <f>IF(Q15=0,"-",IF(Q15&gt;=Q$5,"Z","-"))</f>
        <v>-</v>
      </c>
      <c r="S16" s="147" t="str">
        <f>IF(Q15=0,"-",IF(Q15&gt;=Q$6,"B","-"))</f>
        <v>B</v>
      </c>
      <c r="T16" s="183"/>
      <c r="U16" s="185"/>
      <c r="V16" s="170"/>
      <c r="W16" s="172"/>
      <c r="Z16"/>
      <c r="AA16"/>
      <c r="AB16"/>
      <c r="AC16"/>
      <c r="AD16"/>
      <c r="AE16"/>
      <c r="AF16"/>
      <c r="AG16"/>
    </row>
    <row r="17" spans="1:23" ht="13.5" customHeight="1">
      <c r="A17" s="173" t="s">
        <v>86</v>
      </c>
      <c r="B17" s="175">
        <v>8.1999999999999993</v>
      </c>
      <c r="C17" s="176"/>
      <c r="D17" s="177"/>
      <c r="E17" s="178">
        <v>236.21</v>
      </c>
      <c r="F17" s="178"/>
      <c r="G17" s="178"/>
      <c r="H17" s="179">
        <v>0.9</v>
      </c>
      <c r="I17" s="180"/>
      <c r="J17" s="181"/>
      <c r="K17" s="180">
        <v>2.85</v>
      </c>
      <c r="L17" s="180"/>
      <c r="M17" s="180"/>
      <c r="N17" s="179">
        <v>4.6900000000000004</v>
      </c>
      <c r="O17" s="180"/>
      <c r="P17" s="181"/>
      <c r="Q17" s="180">
        <v>10.85</v>
      </c>
      <c r="R17" s="180"/>
      <c r="S17" s="180"/>
      <c r="T17" s="182" t="str">
        <f>IF(W17&gt;=4,"GOUD",IF(V17&gt;=4,"ZILVER",IF(U17&gt;=4,"BRONS","GROEN")))</f>
        <v>ZILVER</v>
      </c>
      <c r="U17" s="184">
        <f>COUNTIF($B18:$S18,"B")</f>
        <v>6</v>
      </c>
      <c r="V17" s="169">
        <f>COUNTIF($B18:$S18,"Z")</f>
        <v>4</v>
      </c>
      <c r="W17" s="171">
        <f>COUNTIF($B18:$S18,"G")</f>
        <v>1</v>
      </c>
    </row>
    <row r="18" spans="1:23" ht="13.5" customHeight="1" thickBot="1">
      <c r="A18" s="174"/>
      <c r="B18" s="145" t="str">
        <f>IF(B17=0,"-",IF(B17&lt;=B$4,"G","-"))</f>
        <v>-</v>
      </c>
      <c r="C18" s="146" t="str">
        <f>IF(B17=0,"-",IF(B17&lt;=B$5,"Z","-"))</f>
        <v>-</v>
      </c>
      <c r="D18" s="147" t="str">
        <f>IF(B17=0,"-",IF(B17&lt;=B$6,"B","-"))</f>
        <v>B</v>
      </c>
      <c r="E18" s="145" t="str">
        <f>IF(E17=0,"-",IF(E17&lt;=E$4,"G","-"))</f>
        <v>-</v>
      </c>
      <c r="F18" s="146" t="str">
        <f>IF(E17=0,"-",IF(E17&lt;=E$5,"Z","-"))</f>
        <v>Z</v>
      </c>
      <c r="G18" s="147" t="str">
        <f>IF(E17=0,"-",IF(E17&lt;=E$6,"B","-"))</f>
        <v>B</v>
      </c>
      <c r="H18" s="145" t="str">
        <f>IF(H17=0,"-",IF(H17&gt;=H$4,"G","-"))</f>
        <v>G</v>
      </c>
      <c r="I18" s="146" t="str">
        <f>IF(H17=0,"-",IF(H17&gt;=H$5,"Z","-"))</f>
        <v>Z</v>
      </c>
      <c r="J18" s="147" t="str">
        <f>IF(H17=0,"-",IF(H17&gt;=H$6,"B","-"))</f>
        <v>B</v>
      </c>
      <c r="K18" s="145" t="str">
        <f>IF(K17=0,"-",IF(K17&gt;=K$4,"G","-"))</f>
        <v>-</v>
      </c>
      <c r="L18" s="146" t="str">
        <f>IF(K17=0,"-",IF(K17&gt;=K$5,"Z","-"))</f>
        <v>Z</v>
      </c>
      <c r="M18" s="147" t="str">
        <f>IF(K17=0,"-",IF(K17&gt;=K$6,"B","-"))</f>
        <v>B</v>
      </c>
      <c r="N18" s="145" t="str">
        <f>IF(N17=0,"-",IF(N17&gt;=N$4,"G","-"))</f>
        <v>-</v>
      </c>
      <c r="O18" s="146" t="str">
        <f>IF(N17=0,"-",IF(N17&gt;=N$5,"Z","-"))</f>
        <v>Z</v>
      </c>
      <c r="P18" s="147" t="str">
        <f>IF(N17=0,"-",IF(N17&gt;=N$6,"B","-"))</f>
        <v>B</v>
      </c>
      <c r="Q18" s="145" t="str">
        <f>IF(Q17=0,"-",IF(Q17&gt;=Q$4,"G","-"))</f>
        <v>-</v>
      </c>
      <c r="R18" s="146" t="str">
        <f>IF(Q17=0,"-",IF(Q17&gt;=Q$5,"Z","-"))</f>
        <v>-</v>
      </c>
      <c r="S18" s="147" t="str">
        <f>IF(Q17=0,"-",IF(Q17&gt;=Q$6,"B","-"))</f>
        <v>B</v>
      </c>
      <c r="T18" s="183"/>
      <c r="U18" s="185"/>
      <c r="V18" s="170"/>
      <c r="W18" s="172"/>
    </row>
    <row r="19" spans="1:23" ht="13.5" customHeight="1">
      <c r="A19" s="173" t="s">
        <v>92</v>
      </c>
      <c r="B19" s="175">
        <v>8.1</v>
      </c>
      <c r="C19" s="176"/>
      <c r="D19" s="177"/>
      <c r="E19" s="178">
        <v>241.8</v>
      </c>
      <c r="F19" s="178"/>
      <c r="G19" s="178"/>
      <c r="H19" s="179">
        <v>0.85</v>
      </c>
      <c r="I19" s="180"/>
      <c r="J19" s="181"/>
      <c r="K19" s="180">
        <v>2.23</v>
      </c>
      <c r="L19" s="180"/>
      <c r="M19" s="180"/>
      <c r="N19" s="179">
        <v>4.2</v>
      </c>
      <c r="O19" s="180"/>
      <c r="P19" s="181"/>
      <c r="Q19" s="180">
        <v>11.28</v>
      </c>
      <c r="R19" s="180"/>
      <c r="S19" s="180"/>
      <c r="T19" s="182" t="str">
        <f>IF(W19&gt;=4,"GOUD",IF(V19&gt;=4,"ZILVER",IF(U19&gt;=4,"BRONS","GROEN")))</f>
        <v>BRONS</v>
      </c>
      <c r="U19" s="184">
        <f>COUNTIF($B20:$S20,"B")</f>
        <v>6</v>
      </c>
      <c r="V19" s="169">
        <f>COUNTIF($B20:$S20,"Z")</f>
        <v>2</v>
      </c>
      <c r="W19" s="171">
        <f>COUNTIF($B20:$S20,"G")</f>
        <v>0</v>
      </c>
    </row>
    <row r="20" spans="1:23" ht="13.5" customHeight="1" thickBot="1">
      <c r="A20" s="174"/>
      <c r="B20" s="145" t="str">
        <f>IF(B19=0,"-",IF(B19&lt;=B$4,"G","-"))</f>
        <v>-</v>
      </c>
      <c r="C20" s="146" t="str">
        <f>IF(B19=0,"-",IF(B19&lt;=B$5,"Z","-"))</f>
        <v>-</v>
      </c>
      <c r="D20" s="147" t="str">
        <f>IF(B19=0,"-",IF(B19&lt;=B$6,"B","-"))</f>
        <v>B</v>
      </c>
      <c r="E20" s="145" t="str">
        <f>IF(E19=0,"-",IF(E19&lt;=E$4,"G","-"))</f>
        <v>-</v>
      </c>
      <c r="F20" s="146" t="str">
        <f>IF(E19=0,"-",IF(E19&lt;=E$5,"Z","-"))</f>
        <v>-</v>
      </c>
      <c r="G20" s="147" t="str">
        <f>IF(E19=0,"-",IF(E19&lt;=E$6,"B","-"))</f>
        <v>B</v>
      </c>
      <c r="H20" s="145" t="str">
        <f>IF(H19=0,"-",IF(H19&gt;=H$4,"G","-"))</f>
        <v>-</v>
      </c>
      <c r="I20" s="146" t="str">
        <f>IF(H19=0,"-",IF(H19&gt;=H$5,"Z","-"))</f>
        <v>Z</v>
      </c>
      <c r="J20" s="147" t="str">
        <f>IF(H19=0,"-",IF(H19&gt;=H$6,"B","-"))</f>
        <v>B</v>
      </c>
      <c r="K20" s="145" t="str">
        <f>IF(K19=0,"-",IF(K19&gt;=K$4,"G","-"))</f>
        <v>-</v>
      </c>
      <c r="L20" s="146" t="str">
        <f>IF(K19=0,"-",IF(K19&gt;=K$5,"Z","-"))</f>
        <v>-</v>
      </c>
      <c r="M20" s="147" t="str">
        <f>IF(K19=0,"-",IF(K19&gt;=K$6,"B","-"))</f>
        <v>B</v>
      </c>
      <c r="N20" s="145" t="str">
        <f>IF(N19=0,"-",IF(N19&gt;=N$4,"G","-"))</f>
        <v>-</v>
      </c>
      <c r="O20" s="146" t="str">
        <f>IF(N19=0,"-",IF(N19&gt;=N$5,"Z","-"))</f>
        <v>Z</v>
      </c>
      <c r="P20" s="147" t="str">
        <f>IF(N19=0,"-",IF(N19&gt;=N$6,"B","-"))</f>
        <v>B</v>
      </c>
      <c r="Q20" s="145" t="str">
        <f>IF(Q19=0,"-",IF(Q19&gt;=Q$4,"G","-"))</f>
        <v>-</v>
      </c>
      <c r="R20" s="146" t="str">
        <f>IF(Q19=0,"-",IF(Q19&gt;=Q$5,"Z","-"))</f>
        <v>-</v>
      </c>
      <c r="S20" s="147" t="str">
        <f>IF(Q19=0,"-",IF(Q19&gt;=Q$6,"B","-"))</f>
        <v>B</v>
      </c>
      <c r="T20" s="183"/>
      <c r="U20" s="185"/>
      <c r="V20" s="170"/>
      <c r="W20" s="172"/>
    </row>
    <row r="21" spans="1:23" ht="13.5" customHeight="1">
      <c r="A21" s="173" t="s">
        <v>108</v>
      </c>
      <c r="B21" s="175">
        <v>8.8000000000000007</v>
      </c>
      <c r="C21" s="176"/>
      <c r="D21" s="177"/>
      <c r="E21" s="178">
        <v>428</v>
      </c>
      <c r="F21" s="178"/>
      <c r="G21" s="178"/>
      <c r="H21" s="179">
        <v>0.65</v>
      </c>
      <c r="I21" s="180"/>
      <c r="J21" s="181"/>
      <c r="K21" s="180">
        <v>1.98</v>
      </c>
      <c r="L21" s="180"/>
      <c r="M21" s="180"/>
      <c r="N21" s="179">
        <v>3.14</v>
      </c>
      <c r="O21" s="180"/>
      <c r="P21" s="181"/>
      <c r="Q21" s="180">
        <v>5.92</v>
      </c>
      <c r="R21" s="180"/>
      <c r="S21" s="180"/>
      <c r="T21" s="182" t="str">
        <f>IF(W21&gt;=4,"GOUD",IF(V21&gt;=4,"ZILVER",IF(U21&gt;=4,"BRONS","GROEN")))</f>
        <v>GROEN</v>
      </c>
      <c r="U21" s="184">
        <f>COUNTIF($B22:$S22,"B")</f>
        <v>2</v>
      </c>
      <c r="V21" s="169">
        <f>COUNTIF($B22:$S22,"Z")</f>
        <v>0</v>
      </c>
      <c r="W21" s="171">
        <f>COUNTIF($B22:$S22,"G")</f>
        <v>0</v>
      </c>
    </row>
    <row r="22" spans="1:23" ht="13.5" customHeight="1" thickBot="1">
      <c r="A22" s="174"/>
      <c r="B22" s="145" t="str">
        <f>IF(B21=0,"-",IF(B21&lt;=B$4,"G","-"))</f>
        <v>-</v>
      </c>
      <c r="C22" s="146" t="str">
        <f>IF(B21=0,"-",IF(B21&lt;=B$5,"Z","-"))</f>
        <v>-</v>
      </c>
      <c r="D22" s="147" t="str">
        <f>IF(B21=0,"-",IF(B21&lt;=B$6,"B","-"))</f>
        <v>B</v>
      </c>
      <c r="E22" s="145" t="str">
        <f>IF(E21=0,"-",IF(E21&lt;=E$4,"G","-"))</f>
        <v>-</v>
      </c>
      <c r="F22" s="146" t="str">
        <f>IF(E21=0,"-",IF(E21&lt;=E$5,"Z","-"))</f>
        <v>-</v>
      </c>
      <c r="G22" s="147" t="str">
        <f>IF(E21=0,"-",IF(E21&lt;=E$6,"B","-"))</f>
        <v>-</v>
      </c>
      <c r="H22" s="145" t="str">
        <f>IF(H21=0,"-",IF(H21&gt;=H$4,"G","-"))</f>
        <v>-</v>
      </c>
      <c r="I22" s="146" t="str">
        <f>IF(H21=0,"-",IF(H21&gt;=H$5,"Z","-"))</f>
        <v>-</v>
      </c>
      <c r="J22" s="147" t="str">
        <f>IF(H21=0,"-",IF(H21&gt;=H$6,"B","-"))</f>
        <v>-</v>
      </c>
      <c r="K22" s="145" t="str">
        <f>IF(K21=0,"-",IF(K21&gt;=K$4,"G","-"))</f>
        <v>-</v>
      </c>
      <c r="L22" s="146" t="str">
        <f>IF(K21=0,"-",IF(K21&gt;=K$5,"Z","-"))</f>
        <v>-</v>
      </c>
      <c r="M22" s="147" t="str">
        <f>IF(K21=0,"-",IF(K21&gt;=K$6,"B","-"))</f>
        <v>-</v>
      </c>
      <c r="N22" s="145" t="str">
        <f>IF(N21=0,"-",IF(N21&gt;=N$4,"G","-"))</f>
        <v>-</v>
      </c>
      <c r="O22" s="146" t="str">
        <f>IF(N21=0,"-",IF(N21&gt;=N$5,"Z","-"))</f>
        <v>-</v>
      </c>
      <c r="P22" s="147" t="str">
        <f>IF(N21=0,"-",IF(N21&gt;=N$6,"B","-"))</f>
        <v>B</v>
      </c>
      <c r="Q22" s="145" t="str">
        <f>IF(Q21=0,"-",IF(Q21&gt;=Q$4,"G","-"))</f>
        <v>-</v>
      </c>
      <c r="R22" s="146" t="str">
        <f>IF(Q21=0,"-",IF(Q21&gt;=Q$5,"Z","-"))</f>
        <v>-</v>
      </c>
      <c r="S22" s="147" t="str">
        <f>IF(Q21=0,"-",IF(Q21&gt;=Q$6,"B","-"))</f>
        <v>-</v>
      </c>
      <c r="T22" s="183"/>
      <c r="U22" s="185"/>
      <c r="V22" s="170"/>
      <c r="W22" s="172"/>
    </row>
    <row r="23" spans="1:23" ht="13.5" customHeight="1">
      <c r="A23" s="173" t="s">
        <v>144</v>
      </c>
      <c r="B23" s="175">
        <v>7.9</v>
      </c>
      <c r="C23" s="176"/>
      <c r="D23" s="177"/>
      <c r="E23" s="178">
        <v>239</v>
      </c>
      <c r="F23" s="178"/>
      <c r="G23" s="178"/>
      <c r="H23" s="179">
        <v>0.8</v>
      </c>
      <c r="I23" s="180"/>
      <c r="J23" s="181"/>
      <c r="K23" s="180">
        <v>2.5499999999999998</v>
      </c>
      <c r="L23" s="180"/>
      <c r="M23" s="180"/>
      <c r="N23" s="179">
        <v>3.96</v>
      </c>
      <c r="O23" s="180"/>
      <c r="P23" s="181"/>
      <c r="Q23" s="180">
        <v>13.47</v>
      </c>
      <c r="R23" s="180"/>
      <c r="S23" s="180"/>
      <c r="T23" s="182" t="str">
        <f>IF(W23&gt;=4,"GOUD",IF(V23&gt;=4,"ZILVER",IF(U23&gt;=4,"BRONS","GROEN")))</f>
        <v>ZILVER</v>
      </c>
      <c r="U23" s="184">
        <f>COUNTIF($B24:$S24,"B")</f>
        <v>6</v>
      </c>
      <c r="V23" s="169">
        <f>COUNTIF($B24:$S24,"Z")</f>
        <v>4</v>
      </c>
      <c r="W23" s="171">
        <f>COUNTIF($B24:$S24,"G")</f>
        <v>0</v>
      </c>
    </row>
    <row r="24" spans="1:23" ht="13.5" customHeight="1" thickBot="1">
      <c r="A24" s="174"/>
      <c r="B24" s="145" t="str">
        <f>IF(B23=0,"-",IF(B23&lt;=B$4,"G","-"))</f>
        <v>-</v>
      </c>
      <c r="C24" s="146" t="str">
        <f>IF(B23=0,"-",IF(B23&lt;=B$5,"Z","-"))</f>
        <v>Z</v>
      </c>
      <c r="D24" s="147" t="str">
        <f>IF(B23=0,"-",IF(B23&lt;=B$6,"B","-"))</f>
        <v>B</v>
      </c>
      <c r="E24" s="145" t="str">
        <f>IF(E23=0,"-",IF(E23&lt;=E$4,"G","-"))</f>
        <v>-</v>
      </c>
      <c r="F24" s="146" t="str">
        <f>IF(E23=0,"-",IF(E23&lt;=E$5,"Z","-"))</f>
        <v>Z</v>
      </c>
      <c r="G24" s="147" t="str">
        <f>IF(E23=0,"-",IF(E23&lt;=E$6,"B","-"))</f>
        <v>B</v>
      </c>
      <c r="H24" s="145" t="str">
        <f>IF(H23=0,"-",IF(H23&gt;=H$4,"G","-"))</f>
        <v>-</v>
      </c>
      <c r="I24" s="146" t="str">
        <f>IF(H23=0,"-",IF(H23&gt;=H$5,"Z","-"))</f>
        <v>Z</v>
      </c>
      <c r="J24" s="147" t="str">
        <f>IF(H23=0,"-",IF(H23&gt;=H$6,"B","-"))</f>
        <v>B</v>
      </c>
      <c r="K24" s="145" t="str">
        <f>IF(K23=0,"-",IF(K23&gt;=K$4,"G","-"))</f>
        <v>-</v>
      </c>
      <c r="L24" s="146" t="str">
        <f>IF(K23=0,"-",IF(K23&gt;=K$5,"Z","-"))</f>
        <v>Z</v>
      </c>
      <c r="M24" s="147" t="str">
        <f>IF(K23=0,"-",IF(K23&gt;=K$6,"B","-"))</f>
        <v>B</v>
      </c>
      <c r="N24" s="145" t="str">
        <f>IF(N23=0,"-",IF(N23&gt;=N$4,"G","-"))</f>
        <v>-</v>
      </c>
      <c r="O24" s="146" t="str">
        <f>IF(N23=0,"-",IF(N23&gt;=N$5,"Z","-"))</f>
        <v>-</v>
      </c>
      <c r="P24" s="147" t="str">
        <f>IF(N23=0,"-",IF(N23&gt;=N$6,"B","-"))</f>
        <v>B</v>
      </c>
      <c r="Q24" s="145" t="str">
        <f>IF(Q23=0,"-",IF(Q23&gt;=Q$4,"G","-"))</f>
        <v>-</v>
      </c>
      <c r="R24" s="146" t="str">
        <f>IF(Q23=0,"-",IF(Q23&gt;=Q$5,"Z","-"))</f>
        <v>-</v>
      </c>
      <c r="S24" s="147" t="str">
        <f>IF(Q23=0,"-",IF(Q23&gt;=Q$6,"B","-"))</f>
        <v>B</v>
      </c>
      <c r="T24" s="183"/>
      <c r="U24" s="185"/>
      <c r="V24" s="170"/>
      <c r="W24" s="172"/>
    </row>
    <row r="25" spans="1:23" ht="13.5" customHeight="1">
      <c r="A25" s="173" t="s">
        <v>147</v>
      </c>
      <c r="B25" s="175">
        <v>8.1</v>
      </c>
      <c r="C25" s="176"/>
      <c r="D25" s="177"/>
      <c r="E25" s="178">
        <v>236</v>
      </c>
      <c r="F25" s="178"/>
      <c r="G25" s="178"/>
      <c r="H25" s="179">
        <v>0.75</v>
      </c>
      <c r="I25" s="180"/>
      <c r="J25" s="181"/>
      <c r="K25" s="180">
        <v>2.6</v>
      </c>
      <c r="L25" s="180"/>
      <c r="M25" s="180"/>
      <c r="N25" s="179">
        <v>2.92</v>
      </c>
      <c r="O25" s="180"/>
      <c r="P25" s="181"/>
      <c r="Q25" s="180">
        <v>8.3800000000000008</v>
      </c>
      <c r="R25" s="180"/>
      <c r="S25" s="180"/>
      <c r="T25" s="182" t="str">
        <f>IF(W25&gt;=4,"GOUD",IF(V25&gt;=4,"ZILVER",IF(U25&gt;=4,"BRONS","GROEN")))</f>
        <v>BRONS</v>
      </c>
      <c r="U25" s="184">
        <f>COUNTIF($B26:$S26,"B")</f>
        <v>5</v>
      </c>
      <c r="V25" s="169">
        <f>COUNTIF($B26:$S26,"Z")</f>
        <v>2</v>
      </c>
      <c r="W25" s="171">
        <f>COUNTIF($B26:$S26,"G")</f>
        <v>0</v>
      </c>
    </row>
    <row r="26" spans="1:23" ht="13.5" customHeight="1" thickBot="1">
      <c r="A26" s="174"/>
      <c r="B26" s="145" t="str">
        <f>IF(B25=0,"-",IF(B25&lt;=B$4,"G","-"))</f>
        <v>-</v>
      </c>
      <c r="C26" s="146" t="str">
        <f>IF(B25=0,"-",IF(B25&lt;=B$5,"Z","-"))</f>
        <v>-</v>
      </c>
      <c r="D26" s="147" t="str">
        <f>IF(B25=0,"-",IF(B25&lt;=B$6,"B","-"))</f>
        <v>B</v>
      </c>
      <c r="E26" s="145" t="str">
        <f>IF(E25=0,"-",IF(E25&lt;=E$4,"G","-"))</f>
        <v>-</v>
      </c>
      <c r="F26" s="146" t="str">
        <f>IF(E25=0,"-",IF(E25&lt;=E$5,"Z","-"))</f>
        <v>Z</v>
      </c>
      <c r="G26" s="147" t="str">
        <f>IF(E25=0,"-",IF(E25&lt;=E$6,"B","-"))</f>
        <v>B</v>
      </c>
      <c r="H26" s="145" t="str">
        <f>IF(H25=0,"-",IF(H25&gt;=H$4,"G","-"))</f>
        <v>-</v>
      </c>
      <c r="I26" s="146" t="str">
        <f>IF(H25=0,"-",IF(H25&gt;=H$5,"Z","-"))</f>
        <v>-</v>
      </c>
      <c r="J26" s="147" t="str">
        <f>IF(H25=0,"-",IF(H25&gt;=H$6,"B","-"))</f>
        <v>B</v>
      </c>
      <c r="K26" s="145" t="str">
        <f>IF(K25=0,"-",IF(K25&gt;=K$4,"G","-"))</f>
        <v>-</v>
      </c>
      <c r="L26" s="146" t="str">
        <f>IF(K25=0,"-",IF(K25&gt;=K$5,"Z","-"))</f>
        <v>Z</v>
      </c>
      <c r="M26" s="147" t="str">
        <f>IF(K25=0,"-",IF(K25&gt;=K$6,"B","-"))</f>
        <v>B</v>
      </c>
      <c r="N26" s="145" t="str">
        <f>IF(N25=0,"-",IF(N25&gt;=N$4,"G","-"))</f>
        <v>-</v>
      </c>
      <c r="O26" s="146" t="str">
        <f>IF(N25=0,"-",IF(N25&gt;=N$5,"Z","-"))</f>
        <v>-</v>
      </c>
      <c r="P26" s="147" t="str">
        <f>IF(N25=0,"-",IF(N25&gt;=N$6,"B","-"))</f>
        <v>-</v>
      </c>
      <c r="Q26" s="145" t="str">
        <f>IF(Q25=0,"-",IF(Q25&gt;=Q$4,"G","-"))</f>
        <v>-</v>
      </c>
      <c r="R26" s="146" t="str">
        <f>IF(Q25=0,"-",IF(Q25&gt;=Q$5,"Z","-"))</f>
        <v>-</v>
      </c>
      <c r="S26" s="147" t="str">
        <f>IF(Q25=0,"-",IF(Q25&gt;=Q$6,"B","-"))</f>
        <v>B</v>
      </c>
      <c r="T26" s="183"/>
      <c r="U26" s="185"/>
      <c r="V26" s="170"/>
      <c r="W26" s="172"/>
    </row>
    <row r="27" spans="1:23" ht="13.5" customHeight="1">
      <c r="A27" s="173"/>
      <c r="B27" s="175"/>
      <c r="C27" s="176"/>
      <c r="D27" s="177"/>
      <c r="E27" s="178"/>
      <c r="F27" s="178"/>
      <c r="G27" s="178"/>
      <c r="H27" s="179"/>
      <c r="I27" s="180"/>
      <c r="J27" s="181"/>
      <c r="K27" s="180"/>
      <c r="L27" s="180"/>
      <c r="M27" s="180"/>
      <c r="N27" s="179"/>
      <c r="O27" s="180"/>
      <c r="P27" s="181"/>
      <c r="Q27" s="180"/>
      <c r="R27" s="180"/>
      <c r="S27" s="180"/>
      <c r="T27" s="182" t="str">
        <f>IF(W27&gt;=4,"GOUD",IF(V27&gt;=4,"ZILVER",IF(U27&gt;=4,"BRONS","GROEN")))</f>
        <v>GROEN</v>
      </c>
      <c r="U27" s="184">
        <f>COUNTIF($B28:$S28,"B")</f>
        <v>0</v>
      </c>
      <c r="V27" s="169">
        <f>COUNTIF($B28:$S28,"Z")</f>
        <v>0</v>
      </c>
      <c r="W27" s="171">
        <f>COUNTIF($B28:$S28,"G")</f>
        <v>0</v>
      </c>
    </row>
    <row r="28" spans="1:23" ht="13.5" customHeight="1" thickBot="1">
      <c r="A28" s="174"/>
      <c r="B28" s="145" t="str">
        <f>IF(B27=0,"-",IF(B27&lt;=B$4,"G","-"))</f>
        <v>-</v>
      </c>
      <c r="C28" s="146" t="str">
        <f>IF(B27=0,"-",IF(B27&lt;=B$5,"Z","-"))</f>
        <v>-</v>
      </c>
      <c r="D28" s="147" t="str">
        <f>IF(B27=0,"-",IF(B27&lt;=B$6,"B","-"))</f>
        <v>-</v>
      </c>
      <c r="E28" s="145" t="str">
        <f>IF(E27=0,"-",IF(E27&lt;=E$4,"G","-"))</f>
        <v>-</v>
      </c>
      <c r="F28" s="146" t="str">
        <f>IF(E27=0,"-",IF(E27&lt;=E$5,"Z","-"))</f>
        <v>-</v>
      </c>
      <c r="G28" s="147" t="str">
        <f>IF(E27=0,"-",IF(E27&lt;=E$6,"B","-"))</f>
        <v>-</v>
      </c>
      <c r="H28" s="145" t="str">
        <f>IF(H27=0,"-",IF(H27&gt;=H$4,"G","-"))</f>
        <v>-</v>
      </c>
      <c r="I28" s="146" t="str">
        <f>IF(H27=0,"-",IF(H27&gt;=H$5,"Z","-"))</f>
        <v>-</v>
      </c>
      <c r="J28" s="147" t="str">
        <f>IF(H27=0,"-",IF(H27&gt;=H$6,"B","-"))</f>
        <v>-</v>
      </c>
      <c r="K28" s="145" t="str">
        <f>IF(K27=0,"-",IF(K27&gt;=K$4,"G","-"))</f>
        <v>-</v>
      </c>
      <c r="L28" s="146" t="str">
        <f>IF(K27=0,"-",IF(K27&gt;=K$5,"Z","-"))</f>
        <v>-</v>
      </c>
      <c r="M28" s="147" t="str">
        <f>IF(K27=0,"-",IF(K27&gt;=K$6,"B","-"))</f>
        <v>-</v>
      </c>
      <c r="N28" s="145" t="str">
        <f>IF(N27=0,"-",IF(N27&gt;=N$4,"G","-"))</f>
        <v>-</v>
      </c>
      <c r="O28" s="146" t="str">
        <f>IF(N27=0,"-",IF(N27&gt;=N$5,"Z","-"))</f>
        <v>-</v>
      </c>
      <c r="P28" s="147" t="str">
        <f>IF(N27=0,"-",IF(N27&gt;=N$6,"B","-"))</f>
        <v>-</v>
      </c>
      <c r="Q28" s="145" t="str">
        <f>IF(Q27=0,"-",IF(Q27&gt;=Q$4,"G","-"))</f>
        <v>-</v>
      </c>
      <c r="R28" s="146" t="str">
        <f>IF(Q27=0,"-",IF(Q27&gt;=Q$5,"Z","-"))</f>
        <v>-</v>
      </c>
      <c r="S28" s="147" t="str">
        <f>IF(Q27=0,"-",IF(Q27&gt;=Q$6,"B","-"))</f>
        <v>-</v>
      </c>
      <c r="T28" s="183"/>
      <c r="U28" s="185"/>
      <c r="V28" s="170"/>
      <c r="W28" s="172"/>
    </row>
    <row r="29" spans="1:23" ht="13.5" customHeight="1">
      <c r="A29" s="173"/>
      <c r="B29" s="175"/>
      <c r="C29" s="176"/>
      <c r="D29" s="177"/>
      <c r="E29" s="178"/>
      <c r="F29" s="178"/>
      <c r="G29" s="178"/>
      <c r="H29" s="179"/>
      <c r="I29" s="180"/>
      <c r="J29" s="181"/>
      <c r="K29" s="180"/>
      <c r="L29" s="180"/>
      <c r="M29" s="180"/>
      <c r="N29" s="179"/>
      <c r="O29" s="180"/>
      <c r="P29" s="181"/>
      <c r="Q29" s="180"/>
      <c r="R29" s="180"/>
      <c r="S29" s="180"/>
      <c r="T29" s="182" t="str">
        <f>IF(W29&gt;=4,"GOUD",IF(V29&gt;=4,"ZILVER",IF(U29&gt;=4,"BRONS","GROEN")))</f>
        <v>GROEN</v>
      </c>
      <c r="U29" s="184">
        <f>COUNTIF($B30:$S30,"B")</f>
        <v>0</v>
      </c>
      <c r="V29" s="169">
        <f>COUNTIF($B30:$S30,"Z")</f>
        <v>0</v>
      </c>
      <c r="W29" s="171">
        <f>COUNTIF($B30:$S30,"G")</f>
        <v>0</v>
      </c>
    </row>
    <row r="30" spans="1:23" ht="13.5" customHeight="1" thickBot="1">
      <c r="A30" s="174"/>
      <c r="B30" s="145" t="str">
        <f>IF(B29=0,"-",IF(B29&lt;=B$4,"G","-"))</f>
        <v>-</v>
      </c>
      <c r="C30" s="146" t="str">
        <f>IF(B29=0,"-",IF(B29&lt;=B$5,"Z","-"))</f>
        <v>-</v>
      </c>
      <c r="D30" s="147" t="str">
        <f>IF(B29=0,"-",IF(B29&lt;=B$6,"B","-"))</f>
        <v>-</v>
      </c>
      <c r="E30" s="145" t="str">
        <f>IF(E29=0,"-",IF(E29&lt;=E$4,"G","-"))</f>
        <v>-</v>
      </c>
      <c r="F30" s="146" t="str">
        <f>IF(E29=0,"-",IF(E29&lt;=E$5,"Z","-"))</f>
        <v>-</v>
      </c>
      <c r="G30" s="147" t="str">
        <f>IF(E29=0,"-",IF(E29&lt;=E$6,"B","-"))</f>
        <v>-</v>
      </c>
      <c r="H30" s="145" t="str">
        <f>IF(H29=0,"-",IF(H29&gt;=H$4,"G","-"))</f>
        <v>-</v>
      </c>
      <c r="I30" s="146" t="str">
        <f>IF(H29=0,"-",IF(H29&gt;=H$5,"Z","-"))</f>
        <v>-</v>
      </c>
      <c r="J30" s="147" t="str">
        <f>IF(H29=0,"-",IF(H29&gt;=H$6,"B","-"))</f>
        <v>-</v>
      </c>
      <c r="K30" s="145" t="str">
        <f>IF(K29=0,"-",IF(K29&gt;=K$4,"G","-"))</f>
        <v>-</v>
      </c>
      <c r="L30" s="146" t="str">
        <f>IF(K29=0,"-",IF(K29&gt;=K$5,"Z","-"))</f>
        <v>-</v>
      </c>
      <c r="M30" s="147" t="str">
        <f>IF(K29=0,"-",IF(K29&gt;=K$6,"B","-"))</f>
        <v>-</v>
      </c>
      <c r="N30" s="145" t="str">
        <f>IF(N29=0,"-",IF(N29&gt;=N$4,"G","-"))</f>
        <v>-</v>
      </c>
      <c r="O30" s="146" t="str">
        <f>IF(N29=0,"-",IF(N29&gt;=N$5,"Z","-"))</f>
        <v>-</v>
      </c>
      <c r="P30" s="147" t="str">
        <f>IF(N29=0,"-",IF(N29&gt;=N$6,"B","-"))</f>
        <v>-</v>
      </c>
      <c r="Q30" s="145" t="str">
        <f>IF(Q29=0,"-",IF(Q29&gt;=Q$4,"G","-"))</f>
        <v>-</v>
      </c>
      <c r="R30" s="146" t="str">
        <f>IF(Q29=0,"-",IF(Q29&gt;=Q$5,"Z","-"))</f>
        <v>-</v>
      </c>
      <c r="S30" s="147" t="str">
        <f>IF(Q29=0,"-",IF(Q29&gt;=Q$6,"B","-"))</f>
        <v>-</v>
      </c>
      <c r="T30" s="183"/>
      <c r="U30" s="185"/>
      <c r="V30" s="170"/>
      <c r="W30" s="172"/>
    </row>
    <row r="31" spans="1:23" ht="13.5" customHeight="1">
      <c r="A31" s="173"/>
      <c r="B31" s="175"/>
      <c r="C31" s="176"/>
      <c r="D31" s="177"/>
      <c r="E31" s="178"/>
      <c r="F31" s="178"/>
      <c r="G31" s="178"/>
      <c r="H31" s="179"/>
      <c r="I31" s="180"/>
      <c r="J31" s="181"/>
      <c r="K31" s="180"/>
      <c r="L31" s="180"/>
      <c r="M31" s="180"/>
      <c r="N31" s="179"/>
      <c r="O31" s="180"/>
      <c r="P31" s="181"/>
      <c r="Q31" s="180"/>
      <c r="R31" s="180"/>
      <c r="S31" s="180"/>
      <c r="T31" s="182" t="str">
        <f>IF(W31&gt;=4,"GOUD",IF(V31&gt;=4,"ZILVER",IF(U31&gt;=4,"BRONS","GROEN")))</f>
        <v>GROEN</v>
      </c>
      <c r="U31" s="184">
        <f>COUNTIF($B32:$S32,"B")</f>
        <v>0</v>
      </c>
      <c r="V31" s="169">
        <f>COUNTIF($B32:$S32,"Z")</f>
        <v>0</v>
      </c>
      <c r="W31" s="171">
        <f>COUNTIF($B32:$S32,"G")</f>
        <v>0</v>
      </c>
    </row>
    <row r="32" spans="1:23" ht="13.5" customHeight="1" thickBot="1">
      <c r="A32" s="174"/>
      <c r="B32" s="145" t="str">
        <f>IF(B31=0,"-",IF(B31&lt;=B$4,"G","-"))</f>
        <v>-</v>
      </c>
      <c r="C32" s="146" t="str">
        <f>IF(B31=0,"-",IF(B31&lt;=B$5,"Z","-"))</f>
        <v>-</v>
      </c>
      <c r="D32" s="147" t="str">
        <f>IF(B31=0,"-",IF(B31&lt;=B$6,"B","-"))</f>
        <v>-</v>
      </c>
      <c r="E32" s="145" t="str">
        <f>IF(E31=0,"-",IF(E31&lt;=E$4,"G","-"))</f>
        <v>-</v>
      </c>
      <c r="F32" s="146" t="str">
        <f>IF(E31=0,"-",IF(E31&lt;=E$5,"Z","-"))</f>
        <v>-</v>
      </c>
      <c r="G32" s="147" t="str">
        <f>IF(E31=0,"-",IF(E31&lt;=E$6,"B","-"))</f>
        <v>-</v>
      </c>
      <c r="H32" s="145" t="str">
        <f>IF(H31=0,"-",IF(H31&gt;=H$4,"G","-"))</f>
        <v>-</v>
      </c>
      <c r="I32" s="146" t="str">
        <f>IF(H31=0,"-",IF(H31&gt;=H$5,"Z","-"))</f>
        <v>-</v>
      </c>
      <c r="J32" s="147" t="str">
        <f>IF(H31=0,"-",IF(H31&gt;=H$6,"B","-"))</f>
        <v>-</v>
      </c>
      <c r="K32" s="145" t="str">
        <f>IF(K31=0,"-",IF(K31&gt;=K$4,"G","-"))</f>
        <v>-</v>
      </c>
      <c r="L32" s="146" t="str">
        <f>IF(K31=0,"-",IF(K31&gt;=K$5,"Z","-"))</f>
        <v>-</v>
      </c>
      <c r="M32" s="147" t="str">
        <f>IF(K31=0,"-",IF(K31&gt;=K$6,"B","-"))</f>
        <v>-</v>
      </c>
      <c r="N32" s="145" t="str">
        <f>IF(N31=0,"-",IF(N31&gt;=N$4,"G","-"))</f>
        <v>-</v>
      </c>
      <c r="O32" s="146" t="str">
        <f>IF(N31=0,"-",IF(N31&gt;=N$5,"Z","-"))</f>
        <v>-</v>
      </c>
      <c r="P32" s="147" t="str">
        <f>IF(N31=0,"-",IF(N31&gt;=N$6,"B","-"))</f>
        <v>-</v>
      </c>
      <c r="Q32" s="145" t="str">
        <f>IF(Q31=0,"-",IF(Q31&gt;=Q$4,"G","-"))</f>
        <v>-</v>
      </c>
      <c r="R32" s="146" t="str">
        <f>IF(Q31=0,"-",IF(Q31&gt;=Q$5,"Z","-"))</f>
        <v>-</v>
      </c>
      <c r="S32" s="147" t="str">
        <f>IF(Q31=0,"-",IF(Q31&gt;=Q$6,"B","-"))</f>
        <v>-</v>
      </c>
      <c r="T32" s="183"/>
      <c r="U32" s="185"/>
      <c r="V32" s="170"/>
      <c r="W32" s="172"/>
    </row>
    <row r="33" spans="1:23" ht="13.5" customHeight="1">
      <c r="A33" s="173"/>
      <c r="B33" s="175"/>
      <c r="C33" s="176"/>
      <c r="D33" s="177"/>
      <c r="E33" s="178"/>
      <c r="F33" s="178"/>
      <c r="G33" s="178"/>
      <c r="H33" s="179"/>
      <c r="I33" s="180"/>
      <c r="J33" s="181"/>
      <c r="K33" s="180"/>
      <c r="L33" s="180"/>
      <c r="M33" s="180"/>
      <c r="N33" s="179"/>
      <c r="O33" s="180"/>
      <c r="P33" s="181"/>
      <c r="Q33" s="180"/>
      <c r="R33" s="180"/>
      <c r="S33" s="180"/>
      <c r="T33" s="182" t="str">
        <f>IF(W33&gt;=4,"GOUD",IF(V33&gt;=4,"ZILVER",IF(U33&gt;=4,"BRONS","GROEN")))</f>
        <v>GROEN</v>
      </c>
      <c r="U33" s="184">
        <f>COUNTIF($B34:$S34,"B")</f>
        <v>0</v>
      </c>
      <c r="V33" s="169">
        <f>COUNTIF($B34:$S34,"Z")</f>
        <v>0</v>
      </c>
      <c r="W33" s="171">
        <f>COUNTIF($B34:$S34,"G")</f>
        <v>0</v>
      </c>
    </row>
    <row r="34" spans="1:23" ht="13.5" customHeight="1" thickBot="1">
      <c r="A34" s="174"/>
      <c r="B34" s="145" t="str">
        <f>IF(B33=0,"-",IF(B33&lt;=B$4,"G","-"))</f>
        <v>-</v>
      </c>
      <c r="C34" s="146" t="str">
        <f>IF(B33=0,"-",IF(B33&lt;=B$5,"Z","-"))</f>
        <v>-</v>
      </c>
      <c r="D34" s="147" t="str">
        <f>IF(B33=0,"-",IF(B33&lt;=B$6,"B","-"))</f>
        <v>-</v>
      </c>
      <c r="E34" s="145" t="str">
        <f>IF(E33=0,"-",IF(E33&lt;=E$4,"G","-"))</f>
        <v>-</v>
      </c>
      <c r="F34" s="146" t="str">
        <f>IF(E33=0,"-",IF(E33&lt;=E$5,"Z","-"))</f>
        <v>-</v>
      </c>
      <c r="G34" s="147" t="str">
        <f>IF(E33=0,"-",IF(E33&lt;=E$6,"B","-"))</f>
        <v>-</v>
      </c>
      <c r="H34" s="145" t="str">
        <f>IF(H33=0,"-",IF(H33&gt;=H$4,"G","-"))</f>
        <v>-</v>
      </c>
      <c r="I34" s="146" t="str">
        <f>IF(H33=0,"-",IF(H33&gt;=H$5,"Z","-"))</f>
        <v>-</v>
      </c>
      <c r="J34" s="147" t="str">
        <f>IF(H33=0,"-",IF(H33&gt;=H$6,"B","-"))</f>
        <v>-</v>
      </c>
      <c r="K34" s="145" t="str">
        <f>IF(K33=0,"-",IF(K33&gt;=K$4,"G","-"))</f>
        <v>-</v>
      </c>
      <c r="L34" s="146" t="str">
        <f>IF(K33=0,"-",IF(K33&gt;=K$5,"Z","-"))</f>
        <v>-</v>
      </c>
      <c r="M34" s="147" t="str">
        <f>IF(K33=0,"-",IF(K33&gt;=K$6,"B","-"))</f>
        <v>-</v>
      </c>
      <c r="N34" s="145" t="str">
        <f>IF(N33=0,"-",IF(N33&gt;=N$4,"G","-"))</f>
        <v>-</v>
      </c>
      <c r="O34" s="146" t="str">
        <f>IF(N33=0,"-",IF(N33&gt;=N$5,"Z","-"))</f>
        <v>-</v>
      </c>
      <c r="P34" s="147" t="str">
        <f>IF(N33=0,"-",IF(N33&gt;=N$6,"B","-"))</f>
        <v>-</v>
      </c>
      <c r="Q34" s="145" t="str">
        <f>IF(Q33=0,"-",IF(Q33&gt;=Q$4,"G","-"))</f>
        <v>-</v>
      </c>
      <c r="R34" s="146" t="str">
        <f>IF(Q33=0,"-",IF(Q33&gt;=Q$5,"Z","-"))</f>
        <v>-</v>
      </c>
      <c r="S34" s="147" t="str">
        <f>IF(Q33=0,"-",IF(Q33&gt;=Q$6,"B","-"))</f>
        <v>-</v>
      </c>
      <c r="T34" s="183"/>
      <c r="U34" s="185"/>
      <c r="V34" s="170"/>
      <c r="W34" s="172"/>
    </row>
    <row r="35" spans="1:23">
      <c r="A35" s="21"/>
      <c r="B35" s="22"/>
      <c r="C35" s="22"/>
      <c r="D35" s="22"/>
      <c r="E35" s="23"/>
      <c r="F35" s="23"/>
      <c r="G35" s="2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188"/>
      <c r="U35" s="189"/>
      <c r="V35" s="189"/>
      <c r="W35" s="189"/>
    </row>
    <row r="36" spans="1:23">
      <c r="A36" s="24" t="s">
        <v>20</v>
      </c>
      <c r="B36" s="22"/>
      <c r="C36" s="22"/>
      <c r="D36" s="22"/>
      <c r="E36" s="23"/>
      <c r="F36" s="23"/>
      <c r="G36" s="2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186"/>
      <c r="U36" s="187"/>
      <c r="V36" s="187"/>
      <c r="W36" s="187"/>
    </row>
    <row r="37" spans="1:23">
      <c r="A37" s="21"/>
      <c r="B37" s="22"/>
      <c r="C37" s="22"/>
      <c r="D37" s="22"/>
      <c r="E37" s="23"/>
      <c r="F37" s="23"/>
      <c r="G37" s="23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186"/>
      <c r="U37" s="187"/>
      <c r="V37" s="187"/>
      <c r="W37" s="187"/>
    </row>
    <row r="38" spans="1:23">
      <c r="A38" s="21"/>
      <c r="B38" s="22"/>
      <c r="C38" s="22"/>
      <c r="D38" s="22"/>
      <c r="E38" s="23"/>
      <c r="F38" s="23"/>
      <c r="G38" s="2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186"/>
      <c r="U38" s="187"/>
      <c r="V38" s="187"/>
      <c r="W38" s="187"/>
    </row>
    <row r="39" spans="1:23">
      <c r="A39" s="21"/>
      <c r="B39" s="22"/>
      <c r="C39" s="22"/>
      <c r="D39" s="22"/>
      <c r="E39" s="23"/>
      <c r="F39" s="23"/>
      <c r="G39" s="23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186"/>
      <c r="U39" s="187"/>
      <c r="V39" s="187"/>
      <c r="W39" s="187"/>
    </row>
    <row r="40" spans="1:23">
      <c r="A40" s="21"/>
      <c r="B40" s="22"/>
      <c r="C40" s="22"/>
      <c r="D40" s="22"/>
      <c r="E40" s="23"/>
      <c r="F40" s="23"/>
      <c r="G40" s="23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186"/>
      <c r="U40" s="187"/>
      <c r="V40" s="187"/>
      <c r="W40" s="187"/>
    </row>
    <row r="41" spans="1:23">
      <c r="A41" s="25"/>
      <c r="B41" s="25"/>
      <c r="C41" s="25"/>
      <c r="D41" s="25"/>
      <c r="E41" s="26"/>
      <c r="F41" s="26"/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</sheetData>
  <mergeCells count="185">
    <mergeCell ref="N7:P7"/>
    <mergeCell ref="K9:M9"/>
    <mergeCell ref="N9:P9"/>
    <mergeCell ref="K11:M11"/>
    <mergeCell ref="N11:P11"/>
    <mergeCell ref="N15:P15"/>
    <mergeCell ref="N13:P13"/>
    <mergeCell ref="K13:M13"/>
    <mergeCell ref="A13:A14"/>
    <mergeCell ref="B13:D13"/>
    <mergeCell ref="E13:G13"/>
    <mergeCell ref="H13:J13"/>
    <mergeCell ref="A11:A12"/>
    <mergeCell ref="B11:D11"/>
    <mergeCell ref="E11:G11"/>
    <mergeCell ref="H11:J11"/>
    <mergeCell ref="A9:A10"/>
    <mergeCell ref="B9:D9"/>
    <mergeCell ref="E9:G9"/>
    <mergeCell ref="H9:J9"/>
    <mergeCell ref="N3:P3"/>
    <mergeCell ref="H4:J4"/>
    <mergeCell ref="H5:J5"/>
    <mergeCell ref="H6:J6"/>
    <mergeCell ref="N4:P4"/>
    <mergeCell ref="N5:P5"/>
    <mergeCell ref="N6:P6"/>
    <mergeCell ref="U21:U22"/>
    <mergeCell ref="W17:W18"/>
    <mergeCell ref="W19:W20"/>
    <mergeCell ref="W21:W22"/>
    <mergeCell ref="Q3:S3"/>
    <mergeCell ref="Q4:S4"/>
    <mergeCell ref="Q5:S5"/>
    <mergeCell ref="Q7:S7"/>
    <mergeCell ref="T15:T16"/>
    <mergeCell ref="Q15:S15"/>
    <mergeCell ref="Q13:S13"/>
    <mergeCell ref="T13:T14"/>
    <mergeCell ref="Q9:S9"/>
    <mergeCell ref="Q11:S11"/>
    <mergeCell ref="Q6:S6"/>
    <mergeCell ref="V21:V22"/>
    <mergeCell ref="K15:M15"/>
    <mergeCell ref="U25:U26"/>
    <mergeCell ref="V25:V26"/>
    <mergeCell ref="U15:U16"/>
    <mergeCell ref="V15:V16"/>
    <mergeCell ref="W15:W16"/>
    <mergeCell ref="U9:U10"/>
    <mergeCell ref="U13:U14"/>
    <mergeCell ref="V13:V14"/>
    <mergeCell ref="N23:P23"/>
    <mergeCell ref="Q23:S23"/>
    <mergeCell ref="T23:T24"/>
    <mergeCell ref="U23:U24"/>
    <mergeCell ref="W23:W24"/>
    <mergeCell ref="W25:W26"/>
    <mergeCell ref="V23:V24"/>
    <mergeCell ref="W9:W10"/>
    <mergeCell ref="T11:T12"/>
    <mergeCell ref="U11:U12"/>
    <mergeCell ref="V11:V12"/>
    <mergeCell ref="W11:W12"/>
    <mergeCell ref="T9:T10"/>
    <mergeCell ref="V9:V10"/>
    <mergeCell ref="W13:W14"/>
    <mergeCell ref="U17:U18"/>
    <mergeCell ref="B3:D3"/>
    <mergeCell ref="B4:D4"/>
    <mergeCell ref="K3:M3"/>
    <mergeCell ref="K4:M4"/>
    <mergeCell ref="E3:G3"/>
    <mergeCell ref="E4:G4"/>
    <mergeCell ref="B7:D7"/>
    <mergeCell ref="E7:G7"/>
    <mergeCell ref="H7:J7"/>
    <mergeCell ref="B5:D5"/>
    <mergeCell ref="B6:D6"/>
    <mergeCell ref="E5:G5"/>
    <mergeCell ref="E6:G6"/>
    <mergeCell ref="K5:M5"/>
    <mergeCell ref="K6:M6"/>
    <mergeCell ref="K7:M7"/>
    <mergeCell ref="H3:J3"/>
    <mergeCell ref="T39:T40"/>
    <mergeCell ref="U39:U40"/>
    <mergeCell ref="V39:V40"/>
    <mergeCell ref="W39:W40"/>
    <mergeCell ref="A15:A16"/>
    <mergeCell ref="B15:D15"/>
    <mergeCell ref="E15:G15"/>
    <mergeCell ref="H15:J15"/>
    <mergeCell ref="T35:T36"/>
    <mergeCell ref="U35:U36"/>
    <mergeCell ref="U33:U34"/>
    <mergeCell ref="V33:V34"/>
    <mergeCell ref="W33:W34"/>
    <mergeCell ref="T37:T38"/>
    <mergeCell ref="U37:U38"/>
    <mergeCell ref="V37:V38"/>
    <mergeCell ref="A33:A34"/>
    <mergeCell ref="B33:D33"/>
    <mergeCell ref="E33:G33"/>
    <mergeCell ref="H33:J33"/>
    <mergeCell ref="W37:W38"/>
    <mergeCell ref="V35:V36"/>
    <mergeCell ref="W35:W36"/>
    <mergeCell ref="K33:M33"/>
    <mergeCell ref="V17:V18"/>
    <mergeCell ref="A17:A18"/>
    <mergeCell ref="B17:D17"/>
    <mergeCell ref="E17:G17"/>
    <mergeCell ref="H17:J17"/>
    <mergeCell ref="K17:M17"/>
    <mergeCell ref="N19:P19"/>
    <mergeCell ref="Q19:S19"/>
    <mergeCell ref="T19:T20"/>
    <mergeCell ref="U19:U20"/>
    <mergeCell ref="V19:V20"/>
    <mergeCell ref="A19:A20"/>
    <mergeCell ref="B19:D19"/>
    <mergeCell ref="E19:G19"/>
    <mergeCell ref="H19:J19"/>
    <mergeCell ref="K19:M19"/>
    <mergeCell ref="N17:P17"/>
    <mergeCell ref="Q17:S17"/>
    <mergeCell ref="T17:T18"/>
    <mergeCell ref="T33:T34"/>
    <mergeCell ref="Q33:S33"/>
    <mergeCell ref="A21:A22"/>
    <mergeCell ref="B21:D21"/>
    <mergeCell ref="E21:G21"/>
    <mergeCell ref="H21:J21"/>
    <mergeCell ref="K21:M21"/>
    <mergeCell ref="A23:A24"/>
    <mergeCell ref="B23:D23"/>
    <mergeCell ref="N21:P21"/>
    <mergeCell ref="Q21:S21"/>
    <mergeCell ref="T21:T22"/>
    <mergeCell ref="N25:P25"/>
    <mergeCell ref="Q25:S25"/>
    <mergeCell ref="T25:T26"/>
    <mergeCell ref="E23:G23"/>
    <mergeCell ref="H23:J23"/>
    <mergeCell ref="K23:M23"/>
    <mergeCell ref="A25:A26"/>
    <mergeCell ref="B25:D25"/>
    <mergeCell ref="E25:G25"/>
    <mergeCell ref="H25:J25"/>
    <mergeCell ref="K25:M25"/>
    <mergeCell ref="N33:P33"/>
    <mergeCell ref="V27:V28"/>
    <mergeCell ref="W27:W28"/>
    <mergeCell ref="A29:A30"/>
    <mergeCell ref="B29:D29"/>
    <mergeCell ref="E29:G29"/>
    <mergeCell ref="H29:J29"/>
    <mergeCell ref="K29:M29"/>
    <mergeCell ref="N29:P29"/>
    <mergeCell ref="Q29:S29"/>
    <mergeCell ref="T29:T30"/>
    <mergeCell ref="U29:U30"/>
    <mergeCell ref="V29:V30"/>
    <mergeCell ref="W29:W30"/>
    <mergeCell ref="A27:A28"/>
    <mergeCell ref="B27:D27"/>
    <mergeCell ref="E27:G27"/>
    <mergeCell ref="H27:J27"/>
    <mergeCell ref="K27:M27"/>
    <mergeCell ref="N27:P27"/>
    <mergeCell ref="Q27:S27"/>
    <mergeCell ref="T27:T28"/>
    <mergeCell ref="U27:U28"/>
    <mergeCell ref="V31:V32"/>
    <mergeCell ref="W31:W32"/>
    <mergeCell ref="A31:A32"/>
    <mergeCell ref="B31:D31"/>
    <mergeCell ref="E31:G31"/>
    <mergeCell ref="H31:J31"/>
    <mergeCell ref="K31:M31"/>
    <mergeCell ref="N31:P31"/>
    <mergeCell ref="Q31:S31"/>
    <mergeCell ref="T31:T32"/>
    <mergeCell ref="U31:U32"/>
  </mergeCells>
  <phoneticPr fontId="0" type="noConversion"/>
  <pageMargins left="0.75" right="0.75" top="1" bottom="1" header="0.5" footer="0.5"/>
  <pageSetup paperSize="9" orientation="portrait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7"/>
  <sheetViews>
    <sheetView topLeftCell="A3" workbookViewId="0">
      <selection activeCell="Z9" sqref="Z9:AB9"/>
    </sheetView>
  </sheetViews>
  <sheetFormatPr baseColWidth="10" defaultColWidth="8.83203125" defaultRowHeight="12" x14ac:dyDescent="0"/>
  <cols>
    <col min="1" max="1" width="27.83203125" customWidth="1"/>
    <col min="2" max="3" width="1.5" bestFit="1" customWidth="1"/>
    <col min="4" max="4" width="2.33203125" bestFit="1" customWidth="1"/>
    <col min="5" max="5" width="2.5" bestFit="1" customWidth="1"/>
    <col min="6" max="6" width="2.1640625" bestFit="1" customWidth="1"/>
    <col min="7" max="7" width="2.33203125" bestFit="1" customWidth="1"/>
    <col min="8" max="8" width="1.5" bestFit="1" customWidth="1"/>
    <col min="9" max="9" width="2.1640625" bestFit="1" customWidth="1"/>
    <col min="10" max="10" width="2.33203125" bestFit="1" customWidth="1"/>
    <col min="11" max="11" width="2.5" bestFit="1" customWidth="1"/>
    <col min="12" max="12" width="2.1640625" bestFit="1" customWidth="1"/>
    <col min="13" max="13" width="4" customWidth="1"/>
    <col min="14" max="14" width="1.5" bestFit="1" customWidth="1"/>
    <col min="15" max="15" width="2.33203125" customWidth="1"/>
    <col min="16" max="16" width="4.1640625" customWidth="1"/>
    <col min="17" max="17" width="2.5" bestFit="1" customWidth="1"/>
    <col min="18" max="18" width="2.1640625" bestFit="1" customWidth="1"/>
    <col min="19" max="19" width="3.6640625" customWidth="1"/>
    <col min="20" max="20" width="2.5" bestFit="1" customWidth="1"/>
    <col min="21" max="21" width="2.1640625" bestFit="1" customWidth="1"/>
    <col min="22" max="22" width="2.33203125" bestFit="1" customWidth="1"/>
    <col min="23" max="23" width="2.5" bestFit="1" customWidth="1"/>
    <col min="24" max="24" width="2.1640625" bestFit="1" customWidth="1"/>
    <col min="25" max="25" width="2.33203125" bestFit="1" customWidth="1"/>
    <col min="26" max="26" width="1.5" bestFit="1" customWidth="1"/>
    <col min="27" max="27" width="2.1640625" bestFit="1" customWidth="1"/>
    <col min="28" max="28" width="2.33203125" bestFit="1" customWidth="1"/>
    <col min="29" max="29" width="1.5" bestFit="1" customWidth="1"/>
    <col min="30" max="30" width="2.1640625" bestFit="1" customWidth="1"/>
    <col min="31" max="31" width="2.33203125" bestFit="1" customWidth="1"/>
    <col min="32" max="32" width="1.5" bestFit="1" customWidth="1"/>
    <col min="33" max="33" width="2.1640625" bestFit="1" customWidth="1"/>
    <col min="34" max="34" width="2.33203125" bestFit="1" customWidth="1"/>
    <col min="35" max="35" width="9.5" bestFit="1" customWidth="1"/>
    <col min="36" max="36" width="5.6640625" bestFit="1" customWidth="1"/>
    <col min="37" max="37" width="5.5" bestFit="1" customWidth="1"/>
    <col min="38" max="38" width="6.33203125" customWidth="1"/>
    <col min="39" max="39" width="7" customWidth="1"/>
    <col min="40" max="40" width="5.6640625" bestFit="1" customWidth="1"/>
    <col min="41" max="41" width="5.5" bestFit="1" customWidth="1"/>
    <col min="42" max="42" width="5.1640625" customWidth="1"/>
    <col min="43" max="43" width="5.6640625" customWidth="1"/>
    <col min="44" max="44" width="5.6640625" bestFit="1" customWidth="1"/>
    <col min="45" max="45" width="5.5" bestFit="1" customWidth="1"/>
    <col min="46" max="46" width="5.1640625" customWidth="1"/>
    <col min="47" max="47" width="3.5" customWidth="1"/>
  </cols>
  <sheetData>
    <row r="1" spans="1:48" ht="16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7" thickBot="1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3">
      <c r="A3" s="4"/>
      <c r="B3" s="190" t="s">
        <v>34</v>
      </c>
      <c r="C3" s="191"/>
      <c r="D3" s="192"/>
      <c r="E3" s="191" t="s">
        <v>35</v>
      </c>
      <c r="F3" s="191"/>
      <c r="G3" s="191"/>
      <c r="H3" s="190" t="s">
        <v>23</v>
      </c>
      <c r="I3" s="191"/>
      <c r="J3" s="192"/>
      <c r="K3" s="197" t="s">
        <v>37</v>
      </c>
      <c r="L3" s="197"/>
      <c r="M3" s="197"/>
      <c r="N3" s="371" t="s">
        <v>2</v>
      </c>
      <c r="O3" s="197"/>
      <c r="P3" s="372"/>
      <c r="Q3" s="197" t="s">
        <v>14</v>
      </c>
      <c r="R3" s="197"/>
      <c r="S3" s="197"/>
      <c r="T3" s="190" t="s">
        <v>3</v>
      </c>
      <c r="U3" s="191"/>
      <c r="V3" s="192"/>
      <c r="W3" s="191" t="s">
        <v>4</v>
      </c>
      <c r="X3" s="191"/>
      <c r="Y3" s="191"/>
      <c r="Z3" s="190" t="s">
        <v>5</v>
      </c>
      <c r="AA3" s="191"/>
      <c r="AB3" s="192"/>
      <c r="AC3" s="191" t="s">
        <v>24</v>
      </c>
      <c r="AD3" s="191"/>
      <c r="AE3" s="191"/>
      <c r="AF3" s="190" t="s">
        <v>25</v>
      </c>
      <c r="AG3" s="191"/>
      <c r="AH3" s="192"/>
      <c r="AI3" s="68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3">
      <c r="A4" s="6" t="s">
        <v>7</v>
      </c>
      <c r="B4" s="193">
        <v>11.3</v>
      </c>
      <c r="C4" s="194"/>
      <c r="D4" s="195"/>
      <c r="E4" s="194">
        <v>15</v>
      </c>
      <c r="F4" s="194"/>
      <c r="G4" s="194"/>
      <c r="H4" s="193">
        <v>21.8</v>
      </c>
      <c r="I4" s="194"/>
      <c r="J4" s="195"/>
      <c r="K4" s="198">
        <v>55</v>
      </c>
      <c r="L4" s="198"/>
      <c r="M4" s="198"/>
      <c r="N4" s="380">
        <v>150</v>
      </c>
      <c r="O4" s="198"/>
      <c r="P4" s="381"/>
      <c r="Q4" s="198">
        <v>330</v>
      </c>
      <c r="R4" s="198"/>
      <c r="S4" s="198"/>
      <c r="T4" s="210">
        <v>1.45</v>
      </c>
      <c r="U4" s="196"/>
      <c r="V4" s="211"/>
      <c r="W4" s="196">
        <v>4.3</v>
      </c>
      <c r="X4" s="196"/>
      <c r="Y4" s="196"/>
      <c r="Z4" s="210">
        <v>9</v>
      </c>
      <c r="AA4" s="196"/>
      <c r="AB4" s="211"/>
      <c r="AC4" s="196">
        <v>22.5</v>
      </c>
      <c r="AD4" s="196"/>
      <c r="AE4" s="196"/>
      <c r="AF4" s="210">
        <v>25</v>
      </c>
      <c r="AG4" s="196"/>
      <c r="AH4" s="211"/>
      <c r="AI4" s="69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3">
      <c r="A5" s="6" t="s">
        <v>8</v>
      </c>
      <c r="B5" s="193">
        <v>12</v>
      </c>
      <c r="C5" s="194"/>
      <c r="D5" s="195"/>
      <c r="E5" s="194">
        <v>17</v>
      </c>
      <c r="F5" s="194"/>
      <c r="G5" s="194"/>
      <c r="H5" s="193">
        <v>23.8</v>
      </c>
      <c r="I5" s="194"/>
      <c r="J5" s="195"/>
      <c r="K5" s="198">
        <v>103</v>
      </c>
      <c r="L5" s="198"/>
      <c r="M5" s="198"/>
      <c r="N5" s="380">
        <v>205</v>
      </c>
      <c r="O5" s="198"/>
      <c r="P5" s="381"/>
      <c r="Q5" s="198">
        <v>350</v>
      </c>
      <c r="R5" s="198"/>
      <c r="S5" s="198"/>
      <c r="T5" s="210">
        <v>1.3</v>
      </c>
      <c r="U5" s="196"/>
      <c r="V5" s="211"/>
      <c r="W5" s="196">
        <v>3.8</v>
      </c>
      <c r="X5" s="196"/>
      <c r="Y5" s="196"/>
      <c r="Z5" s="210">
        <v>7.5</v>
      </c>
      <c r="AA5" s="196"/>
      <c r="AB5" s="211"/>
      <c r="AC5" s="196">
        <v>17.5</v>
      </c>
      <c r="AD5" s="196"/>
      <c r="AE5" s="196"/>
      <c r="AF5" s="210">
        <v>17.5</v>
      </c>
      <c r="AG5" s="196"/>
      <c r="AH5" s="211"/>
      <c r="AI5" s="69"/>
      <c r="AJ5" s="2"/>
      <c r="AK5" s="2"/>
      <c r="AL5" s="70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4" thickBot="1">
      <c r="A6" s="8" t="s">
        <v>9</v>
      </c>
      <c r="B6" s="205">
        <v>13</v>
      </c>
      <c r="C6" s="206"/>
      <c r="D6" s="207"/>
      <c r="E6" s="206">
        <v>19</v>
      </c>
      <c r="F6" s="206"/>
      <c r="G6" s="206"/>
      <c r="H6" s="205">
        <v>25.8</v>
      </c>
      <c r="I6" s="206"/>
      <c r="J6" s="207"/>
      <c r="K6" s="208">
        <v>113</v>
      </c>
      <c r="L6" s="208"/>
      <c r="M6" s="208"/>
      <c r="N6" s="406">
        <v>230</v>
      </c>
      <c r="O6" s="208"/>
      <c r="P6" s="407"/>
      <c r="Q6" s="208">
        <v>430</v>
      </c>
      <c r="R6" s="208"/>
      <c r="S6" s="208"/>
      <c r="T6" s="212">
        <v>1.1499999999999999</v>
      </c>
      <c r="U6" s="209"/>
      <c r="V6" s="213"/>
      <c r="W6" s="209">
        <v>3.3</v>
      </c>
      <c r="X6" s="209"/>
      <c r="Y6" s="209"/>
      <c r="Z6" s="212">
        <v>6</v>
      </c>
      <c r="AA6" s="209"/>
      <c r="AB6" s="213"/>
      <c r="AC6" s="209">
        <v>12.5</v>
      </c>
      <c r="AD6" s="209"/>
      <c r="AE6" s="209"/>
      <c r="AF6" s="212">
        <v>12.5</v>
      </c>
      <c r="AG6" s="209"/>
      <c r="AH6" s="213"/>
      <c r="AI6" s="69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3">
      <c r="A7" s="71"/>
      <c r="B7" s="396"/>
      <c r="C7" s="395"/>
      <c r="D7" s="397"/>
      <c r="E7" s="395"/>
      <c r="F7" s="395"/>
      <c r="G7" s="395"/>
      <c r="H7" s="396"/>
      <c r="I7" s="395"/>
      <c r="J7" s="397"/>
      <c r="K7" s="418"/>
      <c r="L7" s="418"/>
      <c r="M7" s="418"/>
      <c r="N7" s="417"/>
      <c r="O7" s="418"/>
      <c r="P7" s="419"/>
      <c r="Q7" s="418"/>
      <c r="R7" s="418"/>
      <c r="S7" s="418"/>
      <c r="T7" s="396"/>
      <c r="U7" s="395"/>
      <c r="V7" s="397"/>
      <c r="W7" s="395"/>
      <c r="X7" s="395"/>
      <c r="Y7" s="395"/>
      <c r="Z7" s="396"/>
      <c r="AA7" s="395"/>
      <c r="AB7" s="397"/>
      <c r="AC7" s="395"/>
      <c r="AD7" s="395"/>
      <c r="AE7" s="395"/>
      <c r="AF7" s="396"/>
      <c r="AG7" s="395"/>
      <c r="AH7" s="397"/>
      <c r="AI7" s="415" t="s">
        <v>10</v>
      </c>
      <c r="AJ7" s="190" t="s">
        <v>9</v>
      </c>
      <c r="AK7" s="191"/>
      <c r="AL7" s="191"/>
      <c r="AM7" s="192"/>
      <c r="AN7" s="190" t="s">
        <v>8</v>
      </c>
      <c r="AO7" s="191"/>
      <c r="AP7" s="191"/>
      <c r="AQ7" s="192"/>
      <c r="AR7" s="346" t="s">
        <v>7</v>
      </c>
      <c r="AS7" s="347"/>
      <c r="AT7" s="348"/>
      <c r="AU7" s="349"/>
      <c r="AV7" s="2"/>
    </row>
    <row r="8" spans="1:48" ht="14" thickBot="1">
      <c r="A8" s="9" t="s">
        <v>11</v>
      </c>
      <c r="B8" s="350" t="s">
        <v>34</v>
      </c>
      <c r="C8" s="351"/>
      <c r="D8" s="352"/>
      <c r="E8" s="351" t="s">
        <v>35</v>
      </c>
      <c r="F8" s="351"/>
      <c r="G8" s="351"/>
      <c r="H8" s="350" t="s">
        <v>23</v>
      </c>
      <c r="I8" s="351"/>
      <c r="J8" s="352"/>
      <c r="K8" s="353" t="s">
        <v>37</v>
      </c>
      <c r="L8" s="353"/>
      <c r="M8" s="353"/>
      <c r="N8" s="354" t="s">
        <v>2</v>
      </c>
      <c r="O8" s="353"/>
      <c r="P8" s="355"/>
      <c r="Q8" s="353" t="s">
        <v>14</v>
      </c>
      <c r="R8" s="353"/>
      <c r="S8" s="353"/>
      <c r="T8" s="350" t="s">
        <v>3</v>
      </c>
      <c r="U8" s="351"/>
      <c r="V8" s="352"/>
      <c r="W8" s="351" t="s">
        <v>4</v>
      </c>
      <c r="X8" s="351"/>
      <c r="Y8" s="351"/>
      <c r="Z8" s="350" t="s">
        <v>5</v>
      </c>
      <c r="AA8" s="351"/>
      <c r="AB8" s="352"/>
      <c r="AC8" s="351" t="s">
        <v>24</v>
      </c>
      <c r="AD8" s="351"/>
      <c r="AE8" s="351"/>
      <c r="AF8" s="350" t="s">
        <v>25</v>
      </c>
      <c r="AG8" s="351"/>
      <c r="AH8" s="352"/>
      <c r="AI8" s="416"/>
      <c r="AJ8" s="9" t="s">
        <v>26</v>
      </c>
      <c r="AK8" s="47" t="s">
        <v>27</v>
      </c>
      <c r="AL8" s="48" t="s">
        <v>38</v>
      </c>
      <c r="AM8" s="47" t="s">
        <v>39</v>
      </c>
      <c r="AN8" s="9" t="s">
        <v>26</v>
      </c>
      <c r="AO8" s="47" t="s">
        <v>27</v>
      </c>
      <c r="AP8" s="48" t="s">
        <v>38</v>
      </c>
      <c r="AQ8" s="47" t="s">
        <v>39</v>
      </c>
      <c r="AR8" s="9" t="s">
        <v>26</v>
      </c>
      <c r="AS8" s="47" t="s">
        <v>27</v>
      </c>
      <c r="AT8" s="48" t="s">
        <v>38</v>
      </c>
      <c r="AU8" s="47" t="s">
        <v>39</v>
      </c>
      <c r="AV8" s="2"/>
    </row>
    <row r="9" spans="1:48" ht="15">
      <c r="A9" s="239" t="s">
        <v>121</v>
      </c>
      <c r="B9" s="251">
        <v>11.5</v>
      </c>
      <c r="C9" s="252"/>
      <c r="D9" s="253"/>
      <c r="E9" s="252">
        <v>18</v>
      </c>
      <c r="F9" s="252"/>
      <c r="G9" s="252"/>
      <c r="H9" s="251">
        <v>22.2</v>
      </c>
      <c r="I9" s="252"/>
      <c r="J9" s="253"/>
      <c r="K9" s="250"/>
      <c r="L9" s="250"/>
      <c r="M9" s="250"/>
      <c r="N9" s="324">
        <v>214</v>
      </c>
      <c r="O9" s="250"/>
      <c r="P9" s="325"/>
      <c r="Q9" s="250"/>
      <c r="R9" s="250"/>
      <c r="S9" s="250"/>
      <c r="T9" s="310">
        <v>1.25</v>
      </c>
      <c r="U9" s="311"/>
      <c r="V9" s="312"/>
      <c r="W9" s="245">
        <v>3.78</v>
      </c>
      <c r="X9" s="245"/>
      <c r="Y9" s="245"/>
      <c r="Z9" s="310">
        <v>6.57</v>
      </c>
      <c r="AA9" s="311"/>
      <c r="AB9" s="312"/>
      <c r="AC9" s="215">
        <v>12.65</v>
      </c>
      <c r="AD9" s="215"/>
      <c r="AE9" s="215"/>
      <c r="AF9" s="244">
        <v>15.52</v>
      </c>
      <c r="AG9" s="245"/>
      <c r="AH9" s="246"/>
      <c r="AI9" s="411" t="str">
        <f>IF(AND(OR(AT10="GOUD",AU10="GOUD")),"GOUD",IF(AND(OR(AP10="ZILVER",AQ10="ZILVER")),"ZILVER",IF(AND(OR(AL10="BRONS",AM10="BRONS")),"BRONS","GROEN")))</f>
        <v>BRONS</v>
      </c>
      <c r="AJ9" s="72"/>
      <c r="AK9" s="73"/>
      <c r="AL9" s="74"/>
      <c r="AM9" s="75"/>
      <c r="AN9" s="76"/>
      <c r="AO9" s="73"/>
      <c r="AP9" s="74"/>
      <c r="AQ9" s="76"/>
      <c r="AR9" s="72"/>
      <c r="AS9" s="73"/>
      <c r="AT9" s="19"/>
      <c r="AU9" s="20"/>
      <c r="AV9" s="2"/>
    </row>
    <row r="10" spans="1:48" ht="14" thickBot="1">
      <c r="A10" s="240"/>
      <c r="B10" s="133" t="str">
        <f>IF(B9=0,"-",IF(B9&lt;=B$4,"G","-"))</f>
        <v>-</v>
      </c>
      <c r="C10" s="134" t="str">
        <f>IF(B9=0,"-",IF(B9&lt;=B$5,"Z","-"))</f>
        <v>Z</v>
      </c>
      <c r="D10" s="135" t="str">
        <f>IF(B9=0,"-",IF(B9&lt;=B$6,"B","-"))</f>
        <v>B</v>
      </c>
      <c r="E10" s="133" t="str">
        <f>IF(E9=0,"-",IF(E9&lt;=E$4,"G","-"))</f>
        <v>-</v>
      </c>
      <c r="F10" s="134" t="str">
        <f>IF(E9=0,"-",IF(E9&lt;=E$5,"Z","-"))</f>
        <v>-</v>
      </c>
      <c r="G10" s="135" t="str">
        <f>IF(E9=0,"-",IF(E9&lt;=E$6,"B","-"))</f>
        <v>B</v>
      </c>
      <c r="H10" s="133" t="str">
        <f>IF(H9=0,"-",IF(H9&lt;=H$4,"G","-"))</f>
        <v>-</v>
      </c>
      <c r="I10" s="134" t="str">
        <f>IF(H9=0,"-",IF(H9&lt;=H$5,"Z","-"))</f>
        <v>Z</v>
      </c>
      <c r="J10" s="135" t="str">
        <f>IF(H9=0,"-",IF(H9&lt;=H$6,"B","-"))</f>
        <v>B</v>
      </c>
      <c r="K10" s="133" t="str">
        <f>IF(K9=0,"-",IF(K9&lt;=K$4,"G","-"))</f>
        <v>-</v>
      </c>
      <c r="L10" s="134" t="str">
        <f>IF(K9=0,"-",IF(K9&lt;=K$5,"Z","-"))</f>
        <v>-</v>
      </c>
      <c r="M10" s="135" t="str">
        <f>IF(K9=0,"-",IF(K9&lt;=K$6,"B","-"))</f>
        <v>-</v>
      </c>
      <c r="N10" s="133" t="str">
        <f>IF(N9=0,"-",IF(N9&lt;=N$4,"G","-"))</f>
        <v>-</v>
      </c>
      <c r="O10" s="134" t="str">
        <f>IF(N9=0,"-",IF(N9&lt;=N$5,"Z","-"))</f>
        <v>-</v>
      </c>
      <c r="P10" s="135" t="str">
        <f>IF(N9=0,"-",IF(N9&lt;=N$6,"B","-"))</f>
        <v>B</v>
      </c>
      <c r="Q10" s="133" t="str">
        <f>IF(Q9=0,"-",IF(Q9&lt;=Q$4,"G","-"))</f>
        <v>-</v>
      </c>
      <c r="R10" s="134" t="str">
        <f>IF(Q9=0,"-",IF(Q9&lt;=Q$5,"Z","-"))</f>
        <v>-</v>
      </c>
      <c r="S10" s="135" t="str">
        <f>IF(Q9=0,"-",IF(Q9&lt;=Q$6,"B","-"))</f>
        <v>-</v>
      </c>
      <c r="T10" s="133" t="str">
        <f>IF(T9=0,"-",IF(T9&gt;=T$4,"G","-"))</f>
        <v>-</v>
      </c>
      <c r="U10" s="134" t="str">
        <f>IF(T9=0,"-",IF(T9&gt;=T$5,"Z","-"))</f>
        <v>-</v>
      </c>
      <c r="V10" s="135" t="str">
        <f>IF(T9=0,"-",IF(T9&gt;=T$6,"B","-"))</f>
        <v>B</v>
      </c>
      <c r="W10" s="133" t="str">
        <f>IF(W9=0,"-",IF(W9&gt;=W$4,"G","-"))</f>
        <v>-</v>
      </c>
      <c r="X10" s="134" t="str">
        <f>IF(W9=0,"-",IF(W9&gt;=W$5,"Z","-"))</f>
        <v>-</v>
      </c>
      <c r="Y10" s="135" t="str">
        <f>IF(W9=0,"-",IF(W9&gt;=W$6,"B","-"))</f>
        <v>B</v>
      </c>
      <c r="Z10" s="133" t="str">
        <f>IF(Z9=0,"-",IF(Z9&gt;=Z$4,"G","-"))</f>
        <v>-</v>
      </c>
      <c r="AA10" s="134" t="str">
        <f>IF(Z9=0,"-",IF(Z9&gt;=Z$5,"Z","-"))</f>
        <v>-</v>
      </c>
      <c r="AB10" s="135" t="str">
        <f>IF(Z9=0,"-",IF(Z9&gt;=Z$6,"B","-"))</f>
        <v>B</v>
      </c>
      <c r="AC10" s="133" t="str">
        <f>IF(AC9=0,"-",IF(AC9&gt;=AC$4,"G","-"))</f>
        <v>-</v>
      </c>
      <c r="AD10" s="134" t="str">
        <f>IF(AC9=0,"-",IF(AC9&gt;=AC$5,"Z","-"))</f>
        <v>-</v>
      </c>
      <c r="AE10" s="135" t="str">
        <f>IF(AC9=0,"-",IF(AC9&gt;=AC$6,"B","-"))</f>
        <v>B</v>
      </c>
      <c r="AF10" s="133" t="str">
        <f>IF(AF9=0,"-",IF(AF9&gt;=AF$4,"G","-"))</f>
        <v>-</v>
      </c>
      <c r="AG10" s="134" t="str">
        <f>IF(AF9=0,"-",IF(AF9&gt;=AF$5,"Z","-"))</f>
        <v>-</v>
      </c>
      <c r="AH10" s="135" t="str">
        <f>IF(AF9=0,"-",IF(AF9&gt;=AF$6,"B","-"))</f>
        <v>B</v>
      </c>
      <c r="AI10" s="412" t="e">
        <f>IF(AND(OR(#REF!="Brons",#REF!="Brons")),"Brons","-")</f>
        <v>#REF!</v>
      </c>
      <c r="AJ10" s="72">
        <f>COUNTIF(B10:S10,"B")</f>
        <v>4</v>
      </c>
      <c r="AK10" s="73">
        <f>COUNTIF(T10:AH10,"B")</f>
        <v>5</v>
      </c>
      <c r="AL10" s="74" t="str">
        <f>IF(AND(AJ10&gt;=3,AK10&gt;=4),"BRONS")</f>
        <v>BRONS</v>
      </c>
      <c r="AM10" s="77" t="str">
        <f>IF(AND(AJ10&gt;=4,AK10&gt;=3),"BRONS")</f>
        <v>BRONS</v>
      </c>
      <c r="AN10" s="76">
        <f>COUNTIF(B10:S10,"Z")</f>
        <v>2</v>
      </c>
      <c r="AO10" s="73">
        <f>COUNTIF(T10:AH10,"Z")</f>
        <v>0</v>
      </c>
      <c r="AP10" s="74" t="b">
        <f>IF(AND(AN10&gt;=3,AO10&gt;=4),"ZILVER")</f>
        <v>0</v>
      </c>
      <c r="AQ10" s="70" t="b">
        <f>IF(AND(AN10&gt;=4,AO10&gt;=3),"ZILVER")</f>
        <v>0</v>
      </c>
      <c r="AR10" s="72">
        <f>COUNTIF(B10:S10,"G")</f>
        <v>0</v>
      </c>
      <c r="AS10" s="73">
        <f>COUNTIF(T10:AH10,"G")</f>
        <v>0</v>
      </c>
      <c r="AT10" s="58" t="b">
        <f>IF(AND(AR10&gt;=3,AS10&gt;=4),"GOUD")</f>
        <v>0</v>
      </c>
      <c r="AU10" s="59" t="b">
        <f>IF(AND(AR10&gt;=4,AS10&gt;=3),"GOUD")</f>
        <v>0</v>
      </c>
      <c r="AV10" s="2"/>
    </row>
    <row r="11" spans="1:48" ht="13">
      <c r="A11" s="239" t="s">
        <v>122</v>
      </c>
      <c r="B11" s="251">
        <v>12.7</v>
      </c>
      <c r="C11" s="252"/>
      <c r="D11" s="253"/>
      <c r="E11" s="252">
        <v>18</v>
      </c>
      <c r="F11" s="252"/>
      <c r="G11" s="252"/>
      <c r="H11" s="251"/>
      <c r="I11" s="252"/>
      <c r="J11" s="253"/>
      <c r="K11" s="250"/>
      <c r="L11" s="250"/>
      <c r="M11" s="250"/>
      <c r="N11" s="324"/>
      <c r="O11" s="250"/>
      <c r="P11" s="325"/>
      <c r="Q11" s="250">
        <v>409.8</v>
      </c>
      <c r="R11" s="250"/>
      <c r="S11" s="250"/>
      <c r="T11" s="244">
        <v>1.05</v>
      </c>
      <c r="U11" s="245"/>
      <c r="V11" s="246"/>
      <c r="W11" s="245"/>
      <c r="X11" s="245"/>
      <c r="Y11" s="245"/>
      <c r="Z11" s="244">
        <v>6.57</v>
      </c>
      <c r="AA11" s="245"/>
      <c r="AB11" s="246"/>
      <c r="AC11" s="245"/>
      <c r="AD11" s="245"/>
      <c r="AE11" s="245"/>
      <c r="AF11" s="244">
        <v>19.39</v>
      </c>
      <c r="AG11" s="245"/>
      <c r="AH11" s="246"/>
      <c r="AI11" s="411" t="str">
        <f>IF(AND(OR(AT12="GOUD",AU12="GOUD")),"GOUD",IF(AND(OR(AP12="ZILVER",AQ12="ZILVER")),"ZILVER",IF(AND(OR(AL12="BRONS",AM12="BRONS")),"BRONS","GROEN")))</f>
        <v>GROEN</v>
      </c>
      <c r="AJ11" s="63"/>
      <c r="AK11" s="64"/>
      <c r="AL11" s="55"/>
      <c r="AM11" s="65"/>
      <c r="AN11" s="66"/>
      <c r="AO11" s="64"/>
      <c r="AP11" s="55"/>
      <c r="AQ11" s="66"/>
      <c r="AR11" s="63"/>
      <c r="AS11" s="64"/>
      <c r="AT11" s="55"/>
      <c r="AU11" s="65"/>
      <c r="AV11" s="2"/>
    </row>
    <row r="12" spans="1:48" ht="14" thickBot="1">
      <c r="A12" s="240"/>
      <c r="B12" s="133" t="str">
        <f>IF(B11=0,"-",IF(B11&lt;=B$4,"G","-"))</f>
        <v>-</v>
      </c>
      <c r="C12" s="134" t="str">
        <f>IF(B11=0,"-",IF(B11&lt;=B$5,"Z","-"))</f>
        <v>-</v>
      </c>
      <c r="D12" s="135" t="str">
        <f>IF(B11=0,"-",IF(B11&lt;=B$6,"B","-"))</f>
        <v>B</v>
      </c>
      <c r="E12" s="133" t="str">
        <f>IF(E11=0,"-",IF(E11&lt;=E$4,"G","-"))</f>
        <v>-</v>
      </c>
      <c r="F12" s="134" t="str">
        <f>IF(E11=0,"-",IF(E11&lt;=E$5,"Z","-"))</f>
        <v>-</v>
      </c>
      <c r="G12" s="135" t="str">
        <f>IF(E11=0,"-",IF(E11&lt;=E$6,"B","-"))</f>
        <v>B</v>
      </c>
      <c r="H12" s="133" t="str">
        <f>IF(H11=0,"-",IF(H11&lt;=H$4,"G","-"))</f>
        <v>-</v>
      </c>
      <c r="I12" s="134" t="str">
        <f>IF(H11=0,"-",IF(H11&lt;=H$5,"Z","-"))</f>
        <v>-</v>
      </c>
      <c r="J12" s="135" t="str">
        <f>IF(H11=0,"-",IF(H11&lt;=H$6,"B","-"))</f>
        <v>-</v>
      </c>
      <c r="K12" s="133" t="str">
        <f>IF(K11=0,"-",IF(K11&lt;=K$4,"G","-"))</f>
        <v>-</v>
      </c>
      <c r="L12" s="134" t="str">
        <f>IF(K11=0,"-",IF(K11&lt;=K$5,"Z","-"))</f>
        <v>-</v>
      </c>
      <c r="M12" s="135" t="str">
        <f>IF(K11=0,"-",IF(K11&lt;=K$6,"B","-"))</f>
        <v>-</v>
      </c>
      <c r="N12" s="133" t="str">
        <f>IF(N11=0,"-",IF(N11&lt;=N$4,"G","-"))</f>
        <v>-</v>
      </c>
      <c r="O12" s="134" t="str">
        <f>IF(N11=0,"-",IF(N11&lt;=N$5,"Z","-"))</f>
        <v>-</v>
      </c>
      <c r="P12" s="135" t="str">
        <f>IF(N11=0,"-",IF(N11&lt;=N$6,"B","-"))</f>
        <v>-</v>
      </c>
      <c r="Q12" s="133" t="str">
        <f>IF(Q11=0,"-",IF(Q11&lt;=Q$4,"G","-"))</f>
        <v>-</v>
      </c>
      <c r="R12" s="134" t="str">
        <f>IF(Q11=0,"-",IF(Q11&lt;=Q$5,"Z","-"))</f>
        <v>-</v>
      </c>
      <c r="S12" s="135" t="str">
        <f>IF(Q11=0,"-",IF(Q11&lt;=Q$6,"B","-"))</f>
        <v>B</v>
      </c>
      <c r="T12" s="133" t="str">
        <f>IF(T11=0,"-",IF(T11&gt;=T$4,"G","-"))</f>
        <v>-</v>
      </c>
      <c r="U12" s="134" t="str">
        <f>IF(T11=0,"-",IF(T11&gt;=T$5,"Z","-"))</f>
        <v>-</v>
      </c>
      <c r="V12" s="135" t="str">
        <f>IF(T11=0,"-",IF(T11&gt;=T$6,"B","-"))</f>
        <v>-</v>
      </c>
      <c r="W12" s="133" t="str">
        <f>IF(W11=0,"-",IF(W11&gt;=W$4,"G","-"))</f>
        <v>-</v>
      </c>
      <c r="X12" s="134" t="str">
        <f>IF(W11=0,"-",IF(W11&gt;=W$5,"Z","-"))</f>
        <v>-</v>
      </c>
      <c r="Y12" s="135" t="str">
        <f>IF(W11=0,"-",IF(W11&gt;=W$6,"B","-"))</f>
        <v>-</v>
      </c>
      <c r="Z12" s="133" t="str">
        <f>IF(Z11=0,"-",IF(Z11&gt;=Z$4,"G","-"))</f>
        <v>-</v>
      </c>
      <c r="AA12" s="134" t="str">
        <f>IF(Z11=0,"-",IF(Z11&gt;=Z$5,"Z","-"))</f>
        <v>-</v>
      </c>
      <c r="AB12" s="135" t="str">
        <f>IF(Z11=0,"-",IF(Z11&gt;=Z$6,"B","-"))</f>
        <v>B</v>
      </c>
      <c r="AC12" s="133" t="str">
        <f>IF(AC11=0,"-",IF(AC11&gt;=AC$4,"G","-"))</f>
        <v>-</v>
      </c>
      <c r="AD12" s="134" t="str">
        <f>IF(AC11=0,"-",IF(AC11&gt;=AC$5,"Z","-"))</f>
        <v>-</v>
      </c>
      <c r="AE12" s="135" t="str">
        <f>IF(AC11=0,"-",IF(AC11&gt;=AC$6,"B","-"))</f>
        <v>-</v>
      </c>
      <c r="AF12" s="133" t="str">
        <f>IF(AF11=0,"-",IF(AF11&gt;=AF$4,"G","-"))</f>
        <v>-</v>
      </c>
      <c r="AG12" s="134" t="str">
        <f>IF(AF11=0,"-",IF(AF11&gt;=AF$5,"Z","-"))</f>
        <v>Z</v>
      </c>
      <c r="AH12" s="135" t="str">
        <f>IF(AF11=0,"-",IF(AF11&gt;=AF$6,"B","-"))</f>
        <v>B</v>
      </c>
      <c r="AI12" s="412" t="e">
        <f>IF(AND(OR(#REF!="Brons",#REF!="Brons")),"Brons","-")</f>
        <v>#REF!</v>
      </c>
      <c r="AJ12" s="78">
        <f>COUNTIF(B12:S12,"B")</f>
        <v>3</v>
      </c>
      <c r="AK12" s="67">
        <f>COUNTIF(T12:AH12,"B")</f>
        <v>2</v>
      </c>
      <c r="AL12" s="58" t="b">
        <f>IF(AND(AJ12&gt;=3,AK12&gt;=4),"BRONS")</f>
        <v>0</v>
      </c>
      <c r="AM12" s="59" t="b">
        <f>IF(AND(AJ12&gt;=4,AK12&gt;=3),"BRONS")</f>
        <v>0</v>
      </c>
      <c r="AN12" s="79">
        <f>COUNTIF(B12:S12,"Z")</f>
        <v>0</v>
      </c>
      <c r="AO12" s="67">
        <f>COUNTIF(T12:AH12,"Z")</f>
        <v>1</v>
      </c>
      <c r="AP12" s="58" t="b">
        <f>IF(AND(AN12&gt;=3,AO12&gt;=4),"ZILVER")</f>
        <v>0</v>
      </c>
      <c r="AQ12" s="60" t="b">
        <f>IF(AND(AN12&gt;=4,AO12&gt;=3),"ZILVER")</f>
        <v>0</v>
      </c>
      <c r="AR12" s="78">
        <f>COUNTIF(B12:S12,"G")</f>
        <v>0</v>
      </c>
      <c r="AS12" s="67">
        <f>COUNTIF(T12:AH12,"G")</f>
        <v>0</v>
      </c>
      <c r="AT12" s="58" t="b">
        <f>IF(AND(AR12&gt;=3,AS12&gt;=4),"GOUD")</f>
        <v>0</v>
      </c>
      <c r="AU12" s="59" t="b">
        <f>IF(AND(AR12&gt;=4,AS12&gt;=3),"GOUD")</f>
        <v>0</v>
      </c>
      <c r="AV12" s="2"/>
    </row>
    <row r="13" spans="1:48" ht="14">
      <c r="A13" s="239" t="s">
        <v>123</v>
      </c>
      <c r="B13" s="262"/>
      <c r="C13" s="263"/>
      <c r="D13" s="264"/>
      <c r="E13" s="263"/>
      <c r="F13" s="263"/>
      <c r="G13" s="263"/>
      <c r="H13" s="251"/>
      <c r="I13" s="252"/>
      <c r="J13" s="253"/>
      <c r="K13" s="250"/>
      <c r="L13" s="250"/>
      <c r="M13" s="250"/>
      <c r="N13" s="413"/>
      <c r="O13" s="258"/>
      <c r="P13" s="414"/>
      <c r="Q13" s="250"/>
      <c r="R13" s="250"/>
      <c r="S13" s="250"/>
      <c r="T13" s="244">
        <v>1.05</v>
      </c>
      <c r="U13" s="245"/>
      <c r="V13" s="246"/>
      <c r="W13" s="266"/>
      <c r="X13" s="266"/>
      <c r="Y13" s="266"/>
      <c r="Z13" s="244">
        <v>5.84</v>
      </c>
      <c r="AA13" s="245"/>
      <c r="AB13" s="246"/>
      <c r="AC13" s="245">
        <v>9.9499999999999993</v>
      </c>
      <c r="AD13" s="245"/>
      <c r="AE13" s="245"/>
      <c r="AF13" s="226">
        <v>15.01</v>
      </c>
      <c r="AG13" s="227"/>
      <c r="AH13" s="228"/>
      <c r="AI13" s="411" t="str">
        <f>IF(AND(OR(AT14="GOUD",AU14="GOUD")),"GOUD",IF(AND(OR(AP14="ZILVER",AQ14="ZILVER")),"ZILVER",IF(AND(OR(AL14="BRONS",AM14="BRONS")),"BRONS","GROEN")))</f>
        <v>GROEN</v>
      </c>
      <c r="AJ13" s="63"/>
      <c r="AK13" s="64"/>
      <c r="AL13" s="55"/>
      <c r="AM13" s="65"/>
      <c r="AN13" s="66"/>
      <c r="AO13" s="64"/>
      <c r="AP13" s="55"/>
      <c r="AQ13" s="66"/>
      <c r="AR13" s="63"/>
      <c r="AS13" s="64"/>
      <c r="AT13" s="55"/>
      <c r="AU13" s="65"/>
      <c r="AV13" s="2"/>
    </row>
    <row r="14" spans="1:48" ht="14" thickBot="1">
      <c r="A14" s="240"/>
      <c r="B14" s="133" t="str">
        <f>IF(B13=0,"-",IF(B13&lt;=B$4,"G","-"))</f>
        <v>-</v>
      </c>
      <c r="C14" s="134" t="str">
        <f>IF(B13=0,"-",IF(B13&lt;=B$5,"Z","-"))</f>
        <v>-</v>
      </c>
      <c r="D14" s="135" t="str">
        <f>IF(B13=0,"-",IF(B13&lt;=B$6,"B","-"))</f>
        <v>-</v>
      </c>
      <c r="E14" s="136" t="str">
        <f>IF(E13=0,"-",IF(E13&lt;=E$4,"G","-"))</f>
        <v>-</v>
      </c>
      <c r="F14" s="134" t="str">
        <f>IF(E13=0,"-",IF(E13&lt;=E$5,"Z","-"))</f>
        <v>-</v>
      </c>
      <c r="G14" s="135" t="str">
        <f>IF(E13=0,"-",IF(E13&lt;=E$6,"B","-"))</f>
        <v>-</v>
      </c>
      <c r="H14" s="133" t="str">
        <f>IF(H13=0,"-",IF(H13&lt;=H$4,"G","-"))</f>
        <v>-</v>
      </c>
      <c r="I14" s="134" t="str">
        <f>IF(H13=0,"-",IF(H13&lt;=H$5,"Z","-"))</f>
        <v>-</v>
      </c>
      <c r="J14" s="135" t="str">
        <f>IF(H13=0,"-",IF(H13&lt;=H$6,"B","-"))</f>
        <v>-</v>
      </c>
      <c r="K14" s="133" t="str">
        <f>IF(K13=0,"-",IF(K13&lt;=K$4,"G","-"))</f>
        <v>-</v>
      </c>
      <c r="L14" s="134" t="str">
        <f>IF(K13=0,"-",IF(K13&lt;=K$5,"Z","-"))</f>
        <v>-</v>
      </c>
      <c r="M14" s="135" t="str">
        <f>IF(K13=0,"-",IF(K13&lt;=K$6,"B","-"))</f>
        <v>-</v>
      </c>
      <c r="N14" s="133" t="str">
        <f>IF(N13=0,"-",IF(N13&lt;=N$4,"G","-"))</f>
        <v>-</v>
      </c>
      <c r="O14" s="134" t="str">
        <f>IF(N13=0,"-",IF(N13&lt;=N$5,"Z","-"))</f>
        <v>-</v>
      </c>
      <c r="P14" s="135" t="str">
        <f>IF(N13=0,"-",IF(N13&lt;=N$6,"B","-"))</f>
        <v>-</v>
      </c>
      <c r="Q14" s="133" t="str">
        <f>IF(Q13=0,"-",IF(Q13&lt;=Q$4,"G","-"))</f>
        <v>-</v>
      </c>
      <c r="R14" s="134" t="str">
        <f>IF(Q13=0,"-",IF(Q13&lt;=Q$5,"Z","-"))</f>
        <v>-</v>
      </c>
      <c r="S14" s="135" t="str">
        <f>IF(Q13=0,"-",IF(Q13&lt;=Q$6,"B","-"))</f>
        <v>-</v>
      </c>
      <c r="T14" s="133" t="str">
        <f>IF(T13=0,"-",IF(T13&gt;=T$4,"G","-"))</f>
        <v>-</v>
      </c>
      <c r="U14" s="134" t="str">
        <f>IF(T13=0,"-",IF(T13&gt;=T$5,"Z","-"))</f>
        <v>-</v>
      </c>
      <c r="V14" s="135" t="str">
        <f>IF(T13=0,"-",IF(T13&gt;=T$6,"B","-"))</f>
        <v>-</v>
      </c>
      <c r="W14" s="133" t="str">
        <f>IF(W13=0,"-",IF(W13&gt;=W$4,"G","-"))</f>
        <v>-</v>
      </c>
      <c r="X14" s="134" t="str">
        <f>IF(W13=0,"-",IF(W13&gt;=W$5,"Z","-"))</f>
        <v>-</v>
      </c>
      <c r="Y14" s="135" t="str">
        <f>IF(W13=0,"-",IF(W13&gt;=W$6,"B","-"))</f>
        <v>-</v>
      </c>
      <c r="Z14" s="133" t="str">
        <f>IF(Z13=0,"-",IF(Z13&gt;=Z$4,"G","-"))</f>
        <v>-</v>
      </c>
      <c r="AA14" s="134" t="str">
        <f>IF(Z13=0,"-",IF(Z13&gt;=Z$5,"Z","-"))</f>
        <v>-</v>
      </c>
      <c r="AB14" s="135" t="str">
        <f>IF(Z13=0,"-",IF(Z13&gt;=Z$6,"B","-"))</f>
        <v>-</v>
      </c>
      <c r="AC14" s="133" t="str">
        <f>IF(AC13=0,"-",IF(AC13&gt;=AC$4,"G","-"))</f>
        <v>-</v>
      </c>
      <c r="AD14" s="134" t="str">
        <f>IF(AC13=0,"-",IF(AC13&gt;=AC$5,"Z","-"))</f>
        <v>-</v>
      </c>
      <c r="AE14" s="135" t="str">
        <f>IF(AC13=0,"-",IF(AC13&gt;=AC$6,"B","-"))</f>
        <v>-</v>
      </c>
      <c r="AF14" s="133" t="str">
        <f>IF(AF13=0,"-",IF(AF13&gt;=AF$4,"G","-"))</f>
        <v>-</v>
      </c>
      <c r="AG14" s="134" t="str">
        <f>IF(AF13=0,"-",IF(AF13&gt;=AF$5,"Z","-"))</f>
        <v>-</v>
      </c>
      <c r="AH14" s="135" t="str">
        <f>IF(AF13=0,"-",IF(AF13&gt;=AF$6,"B","-"))</f>
        <v>B</v>
      </c>
      <c r="AI14" s="412" t="e">
        <f>IF(AND(OR(#REF!="Brons",#REF!="Brons")),"Brons","-")</f>
        <v>#REF!</v>
      </c>
      <c r="AJ14" s="78">
        <f>COUNTIF(B14:S14,"B")</f>
        <v>0</v>
      </c>
      <c r="AK14" s="67">
        <f>COUNTIF(T14:AH14,"B")</f>
        <v>1</v>
      </c>
      <c r="AL14" s="58" t="b">
        <f>IF(AND(AJ14&gt;=3,AK14&gt;=4),"BRONS")</f>
        <v>0</v>
      </c>
      <c r="AM14" s="59" t="b">
        <f>IF(AND(AJ14&gt;=4,AK14&gt;=3),"BRONS")</f>
        <v>0</v>
      </c>
      <c r="AN14" s="79">
        <f>COUNTIF(B14:S14,"Z")</f>
        <v>0</v>
      </c>
      <c r="AO14" s="67">
        <f>COUNTIF(T14:AH14,"Z")</f>
        <v>0</v>
      </c>
      <c r="AP14" s="58" t="b">
        <f>IF(AND(AN14&gt;=3,AO14&gt;=4),"ZILVER")</f>
        <v>0</v>
      </c>
      <c r="AQ14" s="60" t="b">
        <f>IF(AND(AN14&gt;=4,AO14&gt;=3),"ZILVER")</f>
        <v>0</v>
      </c>
      <c r="AR14" s="78">
        <f>COUNTIF(B14:S14,"G")</f>
        <v>0</v>
      </c>
      <c r="AS14" s="67">
        <f>COUNTIF(T14:AH14,"G")</f>
        <v>0</v>
      </c>
      <c r="AT14" s="58" t="b">
        <f>IF(AND(AR14&gt;=3,AS14&gt;=4),"GOUD")</f>
        <v>0</v>
      </c>
      <c r="AU14" s="59" t="b">
        <f>IF(AND(AR14&gt;=4,AS14&gt;=3),"GOUD")</f>
        <v>0</v>
      </c>
      <c r="AV14" s="2"/>
    </row>
    <row r="15" spans="1:48" ht="13">
      <c r="A15" s="239" t="s">
        <v>126</v>
      </c>
      <c r="B15" s="251"/>
      <c r="C15" s="252"/>
      <c r="D15" s="253"/>
      <c r="E15" s="252">
        <v>15</v>
      </c>
      <c r="F15" s="252"/>
      <c r="G15" s="252"/>
      <c r="H15" s="251"/>
      <c r="I15" s="252"/>
      <c r="J15" s="253"/>
      <c r="K15" s="250"/>
      <c r="L15" s="250"/>
      <c r="M15" s="250"/>
      <c r="N15" s="324"/>
      <c r="O15" s="250"/>
      <c r="P15" s="325"/>
      <c r="Q15" s="250">
        <v>348.7</v>
      </c>
      <c r="R15" s="250"/>
      <c r="S15" s="250"/>
      <c r="T15" s="244"/>
      <c r="U15" s="245"/>
      <c r="V15" s="246"/>
      <c r="W15" s="245">
        <v>3.75</v>
      </c>
      <c r="X15" s="245"/>
      <c r="Y15" s="245"/>
      <c r="Z15" s="244"/>
      <c r="AA15" s="245"/>
      <c r="AB15" s="246"/>
      <c r="AC15" s="245"/>
      <c r="AD15" s="245"/>
      <c r="AE15" s="245"/>
      <c r="AF15" s="244">
        <v>15.21</v>
      </c>
      <c r="AG15" s="245"/>
      <c r="AH15" s="246"/>
      <c r="AI15" s="411" t="str">
        <f>IF(AND(OR(AT16="GOUD",AU16="GOUD")),"GOUD",IF(AND(OR(AP16="ZILVER",AQ16="ZILVER")),"ZILVER",IF(AND(OR(AL16="BRONS",AM16="BRONS")),"BRONS","GROEN")))</f>
        <v>GROEN</v>
      </c>
      <c r="AJ15" s="72"/>
      <c r="AK15" s="73"/>
      <c r="AL15" s="74"/>
      <c r="AM15" s="75"/>
      <c r="AN15" s="76"/>
      <c r="AO15" s="73"/>
      <c r="AP15" s="74"/>
      <c r="AQ15" s="76"/>
      <c r="AR15" s="72"/>
      <c r="AS15" s="73"/>
      <c r="AT15" s="55"/>
      <c r="AU15" s="65"/>
      <c r="AV15" s="2"/>
    </row>
    <row r="16" spans="1:48" ht="14" thickBot="1">
      <c r="A16" s="240"/>
      <c r="B16" s="133" t="str">
        <f>IF(B15=0,"-",IF(B15&lt;=B$4,"G","-"))</f>
        <v>-</v>
      </c>
      <c r="C16" s="134" t="str">
        <f>IF(B15=0,"-",IF(B15&lt;=B$5,"Z","-"))</f>
        <v>-</v>
      </c>
      <c r="D16" s="135" t="str">
        <f>IF(B15=0,"-",IF(B15&lt;=B$6,"B","-"))</f>
        <v>-</v>
      </c>
      <c r="E16" s="133" t="str">
        <f>IF(E15=0,"-",IF(E15&lt;=E$4,"G","-"))</f>
        <v>G</v>
      </c>
      <c r="F16" s="134" t="str">
        <f>IF(E15=0,"-",IF(E15&lt;=E$5,"Z","-"))</f>
        <v>Z</v>
      </c>
      <c r="G16" s="135" t="str">
        <f>IF(E15=0,"-",IF(E15&lt;=E$6,"B","-"))</f>
        <v>B</v>
      </c>
      <c r="H16" s="133" t="str">
        <f>IF(H15=0,"-",IF(H15&lt;=H$4,"G","-"))</f>
        <v>-</v>
      </c>
      <c r="I16" s="134" t="str">
        <f>IF(H15=0,"-",IF(H15&lt;=H$5,"Z","-"))</f>
        <v>-</v>
      </c>
      <c r="J16" s="135" t="str">
        <f>IF(H15=0,"-",IF(H15&lt;=H$6,"B","-"))</f>
        <v>-</v>
      </c>
      <c r="K16" s="133" t="str">
        <f>IF(K15=0,"-",IF(K15&lt;=K$4,"G","-"))</f>
        <v>-</v>
      </c>
      <c r="L16" s="134" t="str">
        <f>IF(K15=0,"-",IF(K15&lt;=K$5,"Z","-"))</f>
        <v>-</v>
      </c>
      <c r="M16" s="135" t="str">
        <f>IF(K15=0,"-",IF(K15&lt;=K$6,"B","-"))</f>
        <v>-</v>
      </c>
      <c r="N16" s="133" t="str">
        <f>IF(N15=0,"-",IF(N15&lt;=N$4,"G","-"))</f>
        <v>-</v>
      </c>
      <c r="O16" s="134" t="str">
        <f>IF(N15=0,"-",IF(N15&lt;=N$5,"Z","-"))</f>
        <v>-</v>
      </c>
      <c r="P16" s="135" t="str">
        <f>IF(N15=0,"-",IF(N15&lt;=N$6,"B","-"))</f>
        <v>-</v>
      </c>
      <c r="Q16" s="133" t="str">
        <f>IF(Q15=0,"-",IF(Q15&lt;=Q$4,"G","-"))</f>
        <v>-</v>
      </c>
      <c r="R16" s="134" t="str">
        <f>IF(Q15=0,"-",IF(Q15&lt;=Q$5,"Z","-"))</f>
        <v>Z</v>
      </c>
      <c r="S16" s="135" t="str">
        <f>IF(Q15=0,"-",IF(Q15&lt;=Q$6,"B","-"))</f>
        <v>B</v>
      </c>
      <c r="T16" s="133" t="str">
        <f>IF(T15=0,"-",IF(T15&gt;=T$4,"G","-"))</f>
        <v>-</v>
      </c>
      <c r="U16" s="134" t="str">
        <f>IF(T15=0,"-",IF(T15&gt;=T$5,"Z","-"))</f>
        <v>-</v>
      </c>
      <c r="V16" s="135" t="str">
        <f>IF(T15=0,"-",IF(T15&gt;=T$6,"B","-"))</f>
        <v>-</v>
      </c>
      <c r="W16" s="133" t="str">
        <f>IF(W15=0,"-",IF(W15&gt;=W$4,"G","-"))</f>
        <v>-</v>
      </c>
      <c r="X16" s="134" t="str">
        <f>IF(W15=0,"-",IF(W15&gt;=W$5,"Z","-"))</f>
        <v>-</v>
      </c>
      <c r="Y16" s="135" t="str">
        <f>IF(W15=0,"-",IF(W15&gt;=W$6,"B","-"))</f>
        <v>B</v>
      </c>
      <c r="Z16" s="133" t="str">
        <f>IF(Z15=0,"-",IF(Z15&gt;=Z$4,"G","-"))</f>
        <v>-</v>
      </c>
      <c r="AA16" s="134" t="str">
        <f>IF(Z15=0,"-",IF(Z15&gt;=Z$5,"Z","-"))</f>
        <v>-</v>
      </c>
      <c r="AB16" s="135" t="str">
        <f>IF(Z15=0,"-",IF(Z15&gt;=Z$6,"B","-"))</f>
        <v>-</v>
      </c>
      <c r="AC16" s="133" t="str">
        <f>IF(AC15=0,"-",IF(AC15&gt;=AC$4,"G","-"))</f>
        <v>-</v>
      </c>
      <c r="AD16" s="134" t="str">
        <f>IF(AC15=0,"-",IF(AC15&gt;=AC$5,"Z","-"))</f>
        <v>-</v>
      </c>
      <c r="AE16" s="135" t="str">
        <f>IF(AC15=0,"-",IF(AC15&gt;=AC$6,"B","-"))</f>
        <v>-</v>
      </c>
      <c r="AF16" s="133" t="str">
        <f>IF(AF15=0,"-",IF(AF15&gt;=AF$4,"G","-"))</f>
        <v>-</v>
      </c>
      <c r="AG16" s="134" t="str">
        <f>IF(AF15=0,"-",IF(AF15&gt;=AF$5,"Z","-"))</f>
        <v>-</v>
      </c>
      <c r="AH16" s="135" t="str">
        <f>IF(AF15=0,"-",IF(AF15&gt;=AF$6,"B","-"))</f>
        <v>B</v>
      </c>
      <c r="AI16" s="412" t="e">
        <f>IF(AND(OR(#REF!="Brons",#REF!="Brons")),"Brons","-")</f>
        <v>#REF!</v>
      </c>
      <c r="AJ16" s="72">
        <f>COUNTIF(B16:S16,"B")</f>
        <v>2</v>
      </c>
      <c r="AK16" s="73">
        <f>COUNTIF(T16:AH16,"B")</f>
        <v>2</v>
      </c>
      <c r="AL16" s="74" t="b">
        <f>IF(AND(AJ16&gt;=3,AK16&gt;=4),"BRONS")</f>
        <v>0</v>
      </c>
      <c r="AM16" s="77" t="b">
        <f>IF(AND(AJ16&gt;=4,AK16&gt;=3),"BRONS")</f>
        <v>0</v>
      </c>
      <c r="AN16" s="76">
        <f>COUNTIF(B16:S16,"Z")</f>
        <v>2</v>
      </c>
      <c r="AO16" s="73">
        <f>COUNTIF(T16:AH16,"Z")</f>
        <v>0</v>
      </c>
      <c r="AP16" s="74" t="b">
        <f>IF(AND(AN16&gt;=3,AO16&gt;=4),"ZILVER")</f>
        <v>0</v>
      </c>
      <c r="AQ16" s="70" t="b">
        <f>IF(AND(AN16&gt;=4,AO16&gt;=3),"ZILVER")</f>
        <v>0</v>
      </c>
      <c r="AR16" s="72">
        <f>COUNTIF(B16:S16,"G")</f>
        <v>1</v>
      </c>
      <c r="AS16" s="73">
        <f>COUNTIF(T16:AH16,"G")</f>
        <v>0</v>
      </c>
      <c r="AT16" s="58" t="b">
        <f>IF(AND(AR16&gt;=3,AS16&gt;=4),"GOUD")</f>
        <v>0</v>
      </c>
      <c r="AU16" s="59" t="b">
        <f>IF(AND(AR16&gt;=4,AS16&gt;=3),"GOUD")</f>
        <v>0</v>
      </c>
      <c r="AV16" s="2"/>
    </row>
    <row r="17" spans="1:48" ht="13">
      <c r="A17" s="239" t="s">
        <v>143</v>
      </c>
      <c r="B17" s="251">
        <v>12</v>
      </c>
      <c r="C17" s="252"/>
      <c r="D17" s="253"/>
      <c r="E17" s="252">
        <v>17.7</v>
      </c>
      <c r="F17" s="252"/>
      <c r="G17" s="252"/>
      <c r="H17" s="251">
        <v>22.5</v>
      </c>
      <c r="I17" s="252"/>
      <c r="J17" s="253"/>
      <c r="K17" s="250"/>
      <c r="L17" s="250"/>
      <c r="M17" s="250"/>
      <c r="N17" s="324">
        <v>159</v>
      </c>
      <c r="O17" s="250"/>
      <c r="P17" s="325"/>
      <c r="Q17" s="250">
        <v>323.55</v>
      </c>
      <c r="R17" s="250"/>
      <c r="S17" s="250"/>
      <c r="T17" s="244">
        <v>1.55</v>
      </c>
      <c r="U17" s="245"/>
      <c r="V17" s="246"/>
      <c r="W17" s="245">
        <v>4.0199999999999996</v>
      </c>
      <c r="X17" s="245"/>
      <c r="Y17" s="245"/>
      <c r="Z17" s="244">
        <v>8.0399999999999991</v>
      </c>
      <c r="AA17" s="245"/>
      <c r="AB17" s="246"/>
      <c r="AC17" s="245">
        <v>16.149999999999999</v>
      </c>
      <c r="AD17" s="245"/>
      <c r="AE17" s="245"/>
      <c r="AF17" s="244">
        <v>19.46</v>
      </c>
      <c r="AG17" s="245"/>
      <c r="AH17" s="246"/>
      <c r="AI17" s="411" t="str">
        <f>IF(AND(OR(AT18="GOUD",AU18="GOUD")),"GOUD",IF(AND(OR(AP18="ZILVER",AQ18="ZILVER")),"ZILVER",IF(AND(OR(AL18="BRONS",AM18="BRONS")),"BRONS","GROEN")))</f>
        <v>ZILVER</v>
      </c>
      <c r="AJ17" s="166"/>
      <c r="AK17" s="64"/>
      <c r="AL17" s="55"/>
      <c r="AM17" s="168"/>
      <c r="AN17" s="167"/>
      <c r="AO17" s="64"/>
      <c r="AP17" s="55"/>
      <c r="AQ17" s="167"/>
      <c r="AR17" s="166"/>
      <c r="AS17" s="64"/>
      <c r="AT17" s="55"/>
      <c r="AU17" s="168"/>
      <c r="AV17" s="2"/>
    </row>
    <row r="18" spans="1:48" ht="14" thickBot="1">
      <c r="A18" s="240"/>
      <c r="B18" s="133" t="str">
        <f>IF(B17=0,"-",IF(B17&lt;=B$4,"G","-"))</f>
        <v>-</v>
      </c>
      <c r="C18" s="134" t="str">
        <f>IF(B17=0,"-",IF(B17&lt;=B$5,"Z","-"))</f>
        <v>Z</v>
      </c>
      <c r="D18" s="135" t="str">
        <f>IF(B17=0,"-",IF(B17&lt;=B$6,"B","-"))</f>
        <v>B</v>
      </c>
      <c r="E18" s="133" t="str">
        <f>IF(E17=0,"-",IF(E17&lt;=E$4,"G","-"))</f>
        <v>-</v>
      </c>
      <c r="F18" s="134" t="str">
        <f>IF(E17=0,"-",IF(E17&lt;=E$5,"Z","-"))</f>
        <v>-</v>
      </c>
      <c r="G18" s="135" t="str">
        <f>IF(E17=0,"-",IF(E17&lt;=E$6,"B","-"))</f>
        <v>B</v>
      </c>
      <c r="H18" s="133" t="str">
        <f>IF(H17=0,"-",IF(H17&lt;=H$4,"G","-"))</f>
        <v>-</v>
      </c>
      <c r="I18" s="134" t="str">
        <f>IF(H17=0,"-",IF(H17&lt;=H$5,"Z","-"))</f>
        <v>Z</v>
      </c>
      <c r="J18" s="135" t="str">
        <f>IF(H17=0,"-",IF(H17&lt;=H$6,"B","-"))</f>
        <v>B</v>
      </c>
      <c r="K18" s="133" t="str">
        <f>IF(K17=0,"-",IF(K17&lt;=K$4,"G","-"))</f>
        <v>-</v>
      </c>
      <c r="L18" s="134" t="str">
        <f>IF(K17=0,"-",IF(K17&lt;=K$5,"Z","-"))</f>
        <v>-</v>
      </c>
      <c r="M18" s="135" t="str">
        <f>IF(K17=0,"-",IF(K17&lt;=K$6,"B","-"))</f>
        <v>-</v>
      </c>
      <c r="N18" s="133" t="str">
        <f>IF(N17=0,"-",IF(N17&lt;=N$4,"G","-"))</f>
        <v>-</v>
      </c>
      <c r="O18" s="134" t="str">
        <f>IF(N17=0,"-",IF(N17&lt;=N$5,"Z","-"))</f>
        <v>Z</v>
      </c>
      <c r="P18" s="135" t="str">
        <f>IF(N17=0,"-",IF(N17&lt;=N$6,"B","-"))</f>
        <v>B</v>
      </c>
      <c r="Q18" s="133" t="str">
        <f>IF(Q17=0,"-",IF(Q17&lt;=Q$4,"G","-"))</f>
        <v>G</v>
      </c>
      <c r="R18" s="134" t="str">
        <f>IF(Q17=0,"-",IF(Q17&lt;=Q$5,"Z","-"))</f>
        <v>Z</v>
      </c>
      <c r="S18" s="135" t="str">
        <f>IF(Q17=0,"-",IF(Q17&lt;=Q$6,"B","-"))</f>
        <v>B</v>
      </c>
      <c r="T18" s="133" t="str">
        <f>IF(T17=0,"-",IF(T17&gt;=T$4,"G","-"))</f>
        <v>G</v>
      </c>
      <c r="U18" s="134" t="str">
        <f>IF(T17=0,"-",IF(T17&gt;=T$5,"Z","-"))</f>
        <v>Z</v>
      </c>
      <c r="V18" s="135" t="str">
        <f>IF(T17=0,"-",IF(T17&gt;=T$6,"B","-"))</f>
        <v>B</v>
      </c>
      <c r="W18" s="133" t="str">
        <f>IF(W17=0,"-",IF(W17&gt;=W$4,"G","-"))</f>
        <v>-</v>
      </c>
      <c r="X18" s="134" t="str">
        <f>IF(W17=0,"-",IF(W17&gt;=W$5,"Z","-"))</f>
        <v>Z</v>
      </c>
      <c r="Y18" s="135" t="str">
        <f>IF(W17=0,"-",IF(W17&gt;=W$6,"B","-"))</f>
        <v>B</v>
      </c>
      <c r="Z18" s="133" t="str">
        <f>IF(Z17=0,"-",IF(Z17&gt;=Z$4,"G","-"))</f>
        <v>-</v>
      </c>
      <c r="AA18" s="134" t="str">
        <f>IF(Z17=0,"-",IF(Z17&gt;=Z$5,"Z","-"))</f>
        <v>Z</v>
      </c>
      <c r="AB18" s="135" t="str">
        <f>IF(Z17=0,"-",IF(Z17&gt;=Z$6,"B","-"))</f>
        <v>B</v>
      </c>
      <c r="AC18" s="133" t="str">
        <f>IF(AC17=0,"-",IF(AC17&gt;=AC$4,"G","-"))</f>
        <v>-</v>
      </c>
      <c r="AD18" s="134" t="str">
        <f>IF(AC17=0,"-",IF(AC17&gt;=AC$5,"Z","-"))</f>
        <v>-</v>
      </c>
      <c r="AE18" s="135" t="str">
        <f>IF(AC17=0,"-",IF(AC17&gt;=AC$6,"B","-"))</f>
        <v>B</v>
      </c>
      <c r="AF18" s="133" t="str">
        <f>IF(AF17=0,"-",IF(AF17&gt;=AF$4,"G","-"))</f>
        <v>-</v>
      </c>
      <c r="AG18" s="134" t="str">
        <f>IF(AF17=0,"-",IF(AF17&gt;=AF$5,"Z","-"))</f>
        <v>Z</v>
      </c>
      <c r="AH18" s="135" t="str">
        <f>IF(AF17=0,"-",IF(AF17&gt;=AF$6,"B","-"))</f>
        <v>B</v>
      </c>
      <c r="AI18" s="412" t="e">
        <f>IF(AND(OR(#REF!="Brons",#REF!="Brons")),"Brons","-")</f>
        <v>#REF!</v>
      </c>
      <c r="AJ18" s="78">
        <f>COUNTIF(B18:S18,"B")</f>
        <v>5</v>
      </c>
      <c r="AK18" s="67">
        <f>COUNTIF(T18:AH18,"B")</f>
        <v>5</v>
      </c>
      <c r="AL18" s="58" t="str">
        <f>IF(AND(AJ18&gt;=3,AK18&gt;=4),"BRONS")</f>
        <v>BRONS</v>
      </c>
      <c r="AM18" s="59" t="str">
        <f>IF(AND(AJ18&gt;=4,AK18&gt;=3),"BRONS")</f>
        <v>BRONS</v>
      </c>
      <c r="AN18" s="79">
        <f>COUNTIF(B18:S18,"Z")</f>
        <v>4</v>
      </c>
      <c r="AO18" s="67">
        <f>COUNTIF(T18:AH18,"Z")</f>
        <v>4</v>
      </c>
      <c r="AP18" s="58" t="str">
        <f>IF(AND(AN18&gt;=3,AO18&gt;=4),"ZILVER")</f>
        <v>ZILVER</v>
      </c>
      <c r="AQ18" s="60" t="str">
        <f>IF(AND(AN18&gt;=4,AO18&gt;=3),"ZILVER")</f>
        <v>ZILVER</v>
      </c>
      <c r="AR18" s="78">
        <f>COUNTIF(B18:S18,"G")</f>
        <v>1</v>
      </c>
      <c r="AS18" s="67">
        <f>COUNTIF(T18:AH18,"G")</f>
        <v>1</v>
      </c>
      <c r="AT18" s="58" t="b">
        <f>IF(AND(AR18&gt;=3,AS18&gt;=4),"GOUD")</f>
        <v>0</v>
      </c>
      <c r="AU18" s="59" t="b">
        <f>IF(AND(AR18&gt;=4,AS18&gt;=3),"GOUD")</f>
        <v>0</v>
      </c>
      <c r="AV18" s="2"/>
    </row>
    <row r="19" spans="1:48" ht="13">
      <c r="A19" s="239" t="s">
        <v>129</v>
      </c>
      <c r="B19" s="251"/>
      <c r="C19" s="252"/>
      <c r="D19" s="253"/>
      <c r="E19" s="252"/>
      <c r="F19" s="252"/>
      <c r="G19" s="252"/>
      <c r="H19" s="251"/>
      <c r="I19" s="252"/>
      <c r="J19" s="253"/>
      <c r="K19" s="250"/>
      <c r="L19" s="250"/>
      <c r="M19" s="250"/>
      <c r="N19" s="324"/>
      <c r="O19" s="250"/>
      <c r="P19" s="325"/>
      <c r="Q19" s="250"/>
      <c r="R19" s="250"/>
      <c r="S19" s="250"/>
      <c r="T19" s="244"/>
      <c r="U19" s="245"/>
      <c r="V19" s="246"/>
      <c r="W19" s="245"/>
      <c r="X19" s="245"/>
      <c r="Y19" s="245"/>
      <c r="Z19" s="244">
        <v>8.4499999999999993</v>
      </c>
      <c r="AA19" s="245"/>
      <c r="AB19" s="246"/>
      <c r="AC19" s="245">
        <v>13.55</v>
      </c>
      <c r="AD19" s="245"/>
      <c r="AE19" s="245"/>
      <c r="AF19" s="244"/>
      <c r="AG19" s="245"/>
      <c r="AH19" s="246"/>
      <c r="AI19" s="411" t="str">
        <f>IF(AND(OR(AT20="GOUD",AU20="GOUD")),"GOUD",IF(AND(OR(AP20="ZILVER",AQ20="ZILVER")),"ZILVER",IF(AND(OR(AL20="BRONS",AM20="BRONS")),"BRONS","GROEN")))</f>
        <v>GROEN</v>
      </c>
      <c r="AJ19" s="63"/>
      <c r="AK19" s="64"/>
      <c r="AL19" s="55"/>
      <c r="AM19" s="65"/>
      <c r="AN19" s="66"/>
      <c r="AO19" s="64"/>
      <c r="AP19" s="55"/>
      <c r="AQ19" s="66"/>
      <c r="AR19" s="63"/>
      <c r="AS19" s="64"/>
      <c r="AT19" s="55"/>
      <c r="AU19" s="65"/>
      <c r="AV19" s="2"/>
    </row>
    <row r="20" spans="1:48" ht="14" thickBot="1">
      <c r="A20" s="240"/>
      <c r="B20" s="133" t="str">
        <f>IF(B19=0,"-",IF(B19&lt;=B$4,"G","-"))</f>
        <v>-</v>
      </c>
      <c r="C20" s="134" t="str">
        <f>IF(B19=0,"-",IF(B19&lt;=B$5,"Z","-"))</f>
        <v>-</v>
      </c>
      <c r="D20" s="135" t="str">
        <f>IF(B19=0,"-",IF(B19&lt;=B$6,"B","-"))</f>
        <v>-</v>
      </c>
      <c r="E20" s="133" t="str">
        <f>IF(E19=0,"-",IF(E19&lt;=E$4,"G","-"))</f>
        <v>-</v>
      </c>
      <c r="F20" s="134" t="str">
        <f>IF(E19=0,"-",IF(E19&lt;=E$5,"Z","-"))</f>
        <v>-</v>
      </c>
      <c r="G20" s="135" t="str">
        <f>IF(E19=0,"-",IF(E19&lt;=E$6,"B","-"))</f>
        <v>-</v>
      </c>
      <c r="H20" s="133" t="str">
        <f>IF(H19=0,"-",IF(H19&lt;=H$4,"G","-"))</f>
        <v>-</v>
      </c>
      <c r="I20" s="134" t="str">
        <f>IF(H19=0,"-",IF(H19&lt;=H$5,"Z","-"))</f>
        <v>-</v>
      </c>
      <c r="J20" s="135" t="str">
        <f>IF(H19=0,"-",IF(H19&lt;=H$6,"B","-"))</f>
        <v>-</v>
      </c>
      <c r="K20" s="133" t="str">
        <f>IF(K19=0,"-",IF(K19&lt;=K$4,"G","-"))</f>
        <v>-</v>
      </c>
      <c r="L20" s="134" t="str">
        <f>IF(K19=0,"-",IF(K19&lt;=K$5,"Z","-"))</f>
        <v>-</v>
      </c>
      <c r="M20" s="135" t="str">
        <f>IF(K19=0,"-",IF(K19&lt;=K$6,"B","-"))</f>
        <v>-</v>
      </c>
      <c r="N20" s="133" t="str">
        <f>IF(N19=0,"-",IF(N19&lt;=N$4,"G","-"))</f>
        <v>-</v>
      </c>
      <c r="O20" s="134" t="str">
        <f>IF(N19=0,"-",IF(N19&lt;=N$5,"Z","-"))</f>
        <v>-</v>
      </c>
      <c r="P20" s="135" t="str">
        <f>IF(N19=0,"-",IF(N19&lt;=N$6,"B","-"))</f>
        <v>-</v>
      </c>
      <c r="Q20" s="133" t="str">
        <f>IF(Q19=0,"-",IF(Q19&lt;=Q$4,"G","-"))</f>
        <v>-</v>
      </c>
      <c r="R20" s="134" t="str">
        <f>IF(Q19=0,"-",IF(Q19&lt;=Q$5,"Z","-"))</f>
        <v>-</v>
      </c>
      <c r="S20" s="135" t="str">
        <f>IF(Q19=0,"-",IF(Q19&lt;=Q$6,"B","-"))</f>
        <v>-</v>
      </c>
      <c r="T20" s="133" t="str">
        <f>IF(T19=0,"-",IF(T19&gt;=T$4,"G","-"))</f>
        <v>-</v>
      </c>
      <c r="U20" s="134" t="str">
        <f>IF(T19=0,"-",IF(T19&gt;=T$5,"Z","-"))</f>
        <v>-</v>
      </c>
      <c r="V20" s="135" t="str">
        <f>IF(T19=0,"-",IF(T19&gt;=T$6,"B","-"))</f>
        <v>-</v>
      </c>
      <c r="W20" s="133" t="str">
        <f>IF(W19=0,"-",IF(W19&gt;=W$4,"G","-"))</f>
        <v>-</v>
      </c>
      <c r="X20" s="134" t="str">
        <f>IF(W19=0,"-",IF(W19&gt;=W$5,"Z","-"))</f>
        <v>-</v>
      </c>
      <c r="Y20" s="135" t="str">
        <f>IF(W19=0,"-",IF(W19&gt;=W$6,"B","-"))</f>
        <v>-</v>
      </c>
      <c r="Z20" s="133" t="str">
        <f>IF(Z19=0,"-",IF(Z19&gt;=Z$4,"G","-"))</f>
        <v>-</v>
      </c>
      <c r="AA20" s="134" t="str">
        <f>IF(Z19=0,"-",IF(Z19&gt;=Z$5,"Z","-"))</f>
        <v>Z</v>
      </c>
      <c r="AB20" s="135" t="str">
        <f>IF(Z19=0,"-",IF(Z19&gt;=Z$6,"B","-"))</f>
        <v>B</v>
      </c>
      <c r="AC20" s="133" t="str">
        <f>IF(AC19=0,"-",IF(AC19&gt;=AC$4,"G","-"))</f>
        <v>-</v>
      </c>
      <c r="AD20" s="134" t="str">
        <f>IF(AC19=0,"-",IF(AC19&gt;=AC$5,"Z","-"))</f>
        <v>-</v>
      </c>
      <c r="AE20" s="135" t="str">
        <f>IF(AC19=0,"-",IF(AC19&gt;=AC$6,"B","-"))</f>
        <v>B</v>
      </c>
      <c r="AF20" s="133" t="str">
        <f>IF(AF19=0,"-",IF(AF19&gt;=AF$4,"G","-"))</f>
        <v>-</v>
      </c>
      <c r="AG20" s="134" t="str">
        <f>IF(AF19=0,"-",IF(AF19&gt;=AF$5,"Z","-"))</f>
        <v>-</v>
      </c>
      <c r="AH20" s="135" t="str">
        <f>IF(AF19=0,"-",IF(AF19&gt;=AF$6,"B","-"))</f>
        <v>-</v>
      </c>
      <c r="AI20" s="412" t="e">
        <f>IF(AND(OR(#REF!="Brons",#REF!="Brons")),"Brons","-")</f>
        <v>#REF!</v>
      </c>
      <c r="AJ20" s="78">
        <f>COUNTIF(B20:S20,"B")</f>
        <v>0</v>
      </c>
      <c r="AK20" s="67">
        <f>COUNTIF(T20:AH20,"B")</f>
        <v>2</v>
      </c>
      <c r="AL20" s="58" t="b">
        <f>IF(AND(AJ20&gt;=3,AK20&gt;=4),"BRONS")</f>
        <v>0</v>
      </c>
      <c r="AM20" s="59" t="b">
        <f>IF(AND(AJ20&gt;=4,AK20&gt;=3),"BRONS")</f>
        <v>0</v>
      </c>
      <c r="AN20" s="79">
        <f>COUNTIF(B20:S20,"Z")</f>
        <v>0</v>
      </c>
      <c r="AO20" s="67">
        <f>COUNTIF(T20:AH20,"Z")</f>
        <v>1</v>
      </c>
      <c r="AP20" s="58" t="b">
        <f>IF(AND(AN20&gt;=3,AO20&gt;=4),"ZILVER")</f>
        <v>0</v>
      </c>
      <c r="AQ20" s="60" t="b">
        <f>IF(AND(AN20&gt;=4,AO20&gt;=3),"ZILVER")</f>
        <v>0</v>
      </c>
      <c r="AR20" s="78">
        <f>COUNTIF(B20:S20,"G")</f>
        <v>0</v>
      </c>
      <c r="AS20" s="67">
        <f>COUNTIF(T20:AH20,"G")</f>
        <v>0</v>
      </c>
      <c r="AT20" s="58" t="b">
        <f>IF(AND(AR20&gt;=3,AS20&gt;=4),"GOUD")</f>
        <v>0</v>
      </c>
      <c r="AU20" s="59" t="b">
        <f>IF(AND(AR20&gt;=4,AS20&gt;=3),"GOUD")</f>
        <v>0</v>
      </c>
      <c r="AV20" s="2"/>
    </row>
    <row r="21" spans="1:48" ht="13">
      <c r="A21" s="239" t="s">
        <v>132</v>
      </c>
      <c r="B21" s="251">
        <v>12.4</v>
      </c>
      <c r="C21" s="252"/>
      <c r="D21" s="253"/>
      <c r="E21" s="252">
        <v>17.5</v>
      </c>
      <c r="F21" s="252"/>
      <c r="G21" s="252"/>
      <c r="H21" s="251"/>
      <c r="I21" s="252"/>
      <c r="J21" s="253"/>
      <c r="K21" s="250"/>
      <c r="L21" s="250"/>
      <c r="M21" s="250"/>
      <c r="N21" s="324"/>
      <c r="O21" s="250"/>
      <c r="P21" s="325"/>
      <c r="Q21" s="250"/>
      <c r="R21" s="250"/>
      <c r="S21" s="250"/>
      <c r="T21" s="244"/>
      <c r="U21" s="245"/>
      <c r="V21" s="246"/>
      <c r="W21" s="245">
        <v>3.4</v>
      </c>
      <c r="X21" s="245"/>
      <c r="Y21" s="245"/>
      <c r="Z21" s="244"/>
      <c r="AA21" s="245"/>
      <c r="AB21" s="246"/>
      <c r="AC21" s="245"/>
      <c r="AD21" s="245"/>
      <c r="AE21" s="245"/>
      <c r="AF21" s="244"/>
      <c r="AG21" s="245"/>
      <c r="AH21" s="246"/>
      <c r="AI21" s="411" t="str">
        <f>IF(AND(OR(AT22="GOUD",AU22="GOUD")),"GOUD",IF(AND(OR(AP22="ZILVER",AQ22="ZILVER")),"ZILVER",IF(AND(OR(AL22="BRONS",AM22="BRONS")),"BRONS","GROEN")))</f>
        <v>GROEN</v>
      </c>
      <c r="AJ21" s="19"/>
      <c r="AK21" s="52"/>
      <c r="AL21" s="19"/>
      <c r="AM21" s="20"/>
      <c r="AN21" s="53"/>
      <c r="AO21" s="52"/>
      <c r="AP21" s="19"/>
      <c r="AQ21" s="53"/>
      <c r="AR21" s="19"/>
      <c r="AS21" s="52"/>
      <c r="AT21" s="55"/>
      <c r="AU21" s="65"/>
      <c r="AV21" s="2"/>
    </row>
    <row r="22" spans="1:48" ht="14" thickBot="1">
      <c r="A22" s="240"/>
      <c r="B22" s="133" t="str">
        <f>IF(B21=0,"-",IF(B21&lt;=B$4,"G","-"))</f>
        <v>-</v>
      </c>
      <c r="C22" s="134" t="str">
        <f>IF(B21=0,"-",IF(B21&lt;=B$5,"Z","-"))</f>
        <v>-</v>
      </c>
      <c r="D22" s="135" t="str">
        <f>IF(B21=0,"-",IF(B21&lt;=B$6,"B","-"))</f>
        <v>B</v>
      </c>
      <c r="E22" s="133" t="str">
        <f>IF(E21=0,"-",IF(E21&lt;=E$4,"G","-"))</f>
        <v>-</v>
      </c>
      <c r="F22" s="134" t="str">
        <f>IF(E21=0,"-",IF(E21&lt;=E$5,"Z","-"))</f>
        <v>-</v>
      </c>
      <c r="G22" s="135" t="str">
        <f>IF(E21=0,"-",IF(E21&lt;=E$6,"B","-"))</f>
        <v>B</v>
      </c>
      <c r="H22" s="133" t="str">
        <f>IF(H21=0,"-",IF(H21&lt;=H$4,"G","-"))</f>
        <v>-</v>
      </c>
      <c r="I22" s="134" t="str">
        <f>IF(H21=0,"-",IF(H21&lt;=H$5,"Z","-"))</f>
        <v>-</v>
      </c>
      <c r="J22" s="135" t="str">
        <f>IF(H21=0,"-",IF(H21&lt;=H$6,"B","-"))</f>
        <v>-</v>
      </c>
      <c r="K22" s="133" t="str">
        <f>IF(K21=0,"-",IF(K21&lt;=K$4,"G","-"))</f>
        <v>-</v>
      </c>
      <c r="L22" s="134" t="str">
        <f>IF(K21=0,"-",IF(K21&lt;=K$5,"Z","-"))</f>
        <v>-</v>
      </c>
      <c r="M22" s="135" t="str">
        <f>IF(K21=0,"-",IF(K21&lt;=K$6,"B","-"))</f>
        <v>-</v>
      </c>
      <c r="N22" s="133" t="str">
        <f>IF(N21=0,"-",IF(N21&lt;=N$4,"G","-"))</f>
        <v>-</v>
      </c>
      <c r="O22" s="134" t="str">
        <f>IF(N21=0,"-",IF(N21&lt;=N$5,"Z","-"))</f>
        <v>-</v>
      </c>
      <c r="P22" s="135" t="str">
        <f>IF(N21=0,"-",IF(N21&lt;=N$6,"B","-"))</f>
        <v>-</v>
      </c>
      <c r="Q22" s="133" t="str">
        <f>IF(Q21=0,"-",IF(Q21&lt;=Q$4,"G","-"))</f>
        <v>-</v>
      </c>
      <c r="R22" s="134" t="str">
        <f>IF(Q21=0,"-",IF(Q21&lt;=Q$5,"Z","-"))</f>
        <v>-</v>
      </c>
      <c r="S22" s="135" t="str">
        <f>IF(Q21=0,"-",IF(Q21&lt;=Q$6,"B","-"))</f>
        <v>-</v>
      </c>
      <c r="T22" s="133" t="str">
        <f>IF(T21=0,"-",IF(T21&gt;=T$4,"G","-"))</f>
        <v>-</v>
      </c>
      <c r="U22" s="134" t="str">
        <f>IF(T21=0,"-",IF(T21&gt;=T$5,"Z","-"))</f>
        <v>-</v>
      </c>
      <c r="V22" s="135" t="str">
        <f>IF(T21=0,"-",IF(T21&gt;=T$6,"B","-"))</f>
        <v>-</v>
      </c>
      <c r="W22" s="133" t="str">
        <f>IF(W21=0,"-",IF(W21&gt;=W$4,"G","-"))</f>
        <v>-</v>
      </c>
      <c r="X22" s="134" t="str">
        <f>IF(W21=0,"-",IF(W21&gt;=W$5,"Z","-"))</f>
        <v>-</v>
      </c>
      <c r="Y22" s="135" t="str">
        <f>IF(W21=0,"-",IF(W21&gt;=W$6,"B","-"))</f>
        <v>B</v>
      </c>
      <c r="Z22" s="133" t="str">
        <f>IF(Z21=0,"-",IF(Z21&gt;=Z$4,"G","-"))</f>
        <v>-</v>
      </c>
      <c r="AA22" s="134" t="str">
        <f>IF(Z21=0,"-",IF(Z21&gt;=Z$5,"Z","-"))</f>
        <v>-</v>
      </c>
      <c r="AB22" s="135" t="str">
        <f>IF(Z21=0,"-",IF(Z21&gt;=Z$6,"B","-"))</f>
        <v>-</v>
      </c>
      <c r="AC22" s="133" t="str">
        <f>IF(AC21=0,"-",IF(AC21&gt;=AC$4,"G","-"))</f>
        <v>-</v>
      </c>
      <c r="AD22" s="134" t="str">
        <f>IF(AC21=0,"-",IF(AC21&gt;=AC$5,"Z","-"))</f>
        <v>-</v>
      </c>
      <c r="AE22" s="135" t="str">
        <f>IF(AC21=0,"-",IF(AC21&gt;=AC$6,"B","-"))</f>
        <v>-</v>
      </c>
      <c r="AF22" s="133" t="str">
        <f>IF(AF21=0,"-",IF(AF21&gt;=AF$4,"G","-"))</f>
        <v>-</v>
      </c>
      <c r="AG22" s="134" t="str">
        <f>IF(AF21=0,"-",IF(AF21&gt;=AF$5,"Z","-"))</f>
        <v>-</v>
      </c>
      <c r="AH22" s="135" t="str">
        <f>IF(AF21=0,"-",IF(AF21&gt;=AF$6,"B","-"))</f>
        <v>-</v>
      </c>
      <c r="AI22" s="412" t="e">
        <f>IF(AND(OR(#REF!="Brons",#REF!="Brons")),"Brons","-")</f>
        <v>#REF!</v>
      </c>
      <c r="AJ22" s="78">
        <f>COUNTIF(B22:S22,"B")</f>
        <v>2</v>
      </c>
      <c r="AK22" s="67">
        <f>COUNTIF(T22:AH22,"B")</f>
        <v>1</v>
      </c>
      <c r="AL22" s="58" t="b">
        <f>IF(AND(AJ22&gt;=3,AK22&gt;=4),"BRONS")</f>
        <v>0</v>
      </c>
      <c r="AM22" s="59" t="b">
        <f>IF(AND(AJ22&gt;=4,AK22&gt;=3),"BRONS")</f>
        <v>0</v>
      </c>
      <c r="AN22" s="79">
        <f>COUNTIF(B22:S22,"Z")</f>
        <v>0</v>
      </c>
      <c r="AO22" s="67">
        <f>COUNTIF(T22:AH22,"Z")</f>
        <v>0</v>
      </c>
      <c r="AP22" s="58" t="b">
        <f>IF(AND(AN22&gt;=3,AO22&gt;=4),"ZILVER")</f>
        <v>0</v>
      </c>
      <c r="AQ22" s="60" t="b">
        <f>IF(AND(AN22&gt;=4,AO22&gt;=3),"ZILVER")</f>
        <v>0</v>
      </c>
      <c r="AR22" s="78">
        <f>COUNTIF(B22:S22,"G")</f>
        <v>0</v>
      </c>
      <c r="AS22" s="67">
        <f>COUNTIF(T22:AH22,"G")</f>
        <v>0</v>
      </c>
      <c r="AT22" s="58" t="b">
        <f>IF(AND(AR22&gt;=3,AS22&gt;=4),"GOUD")</f>
        <v>0</v>
      </c>
      <c r="AU22" s="59" t="b">
        <f>IF(AND(AR22&gt;=4,AS22&gt;=3),"GOUD")</f>
        <v>0</v>
      </c>
      <c r="AV22" s="2"/>
    </row>
    <row r="23" spans="1:48" ht="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81"/>
      <c r="AU23" s="66"/>
      <c r="AV23" s="2"/>
    </row>
    <row r="24" spans="1:48" ht="13">
      <c r="A24" s="36" t="s">
        <v>40</v>
      </c>
      <c r="B24" s="22"/>
      <c r="C24" s="22"/>
      <c r="D24" s="22"/>
      <c r="E24" s="22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 s="23"/>
      <c r="Q24" s="23"/>
      <c r="R24" s="23"/>
      <c r="S24" s="23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13">
      <c r="A25" s="36" t="s">
        <v>31</v>
      </c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  <c r="O25" s="26"/>
      <c r="P25" s="26"/>
      <c r="Q25" s="26"/>
      <c r="R25" s="26"/>
      <c r="S25" s="26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13">
      <c r="A26" s="36" t="s">
        <v>41</v>
      </c>
      <c r="B26" s="2"/>
      <c r="C26" s="2"/>
      <c r="D26" s="2"/>
      <c r="E26" s="2"/>
      <c r="F26" s="2"/>
      <c r="G26" s="2"/>
      <c r="H26" s="2"/>
      <c r="I26" s="2"/>
      <c r="J26" s="2"/>
      <c r="K26" s="3"/>
      <c r="L26" s="3"/>
      <c r="M26" s="3"/>
      <c r="N26" s="3"/>
      <c r="O26" s="3"/>
      <c r="P26" s="3"/>
      <c r="Q26" s="3"/>
      <c r="R26" s="3"/>
      <c r="S26" s="3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13">
      <c r="A27" s="2"/>
      <c r="B27" s="2"/>
      <c r="C27" s="2"/>
      <c r="D27" s="2"/>
      <c r="E27" s="2"/>
      <c r="F27" s="2"/>
      <c r="G27" s="2"/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  <c r="S27" s="3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</sheetData>
  <mergeCells count="161">
    <mergeCell ref="AI17:AI18"/>
    <mergeCell ref="B4:D4"/>
    <mergeCell ref="N3:P3"/>
    <mergeCell ref="Q3:S3"/>
    <mergeCell ref="T3:V3"/>
    <mergeCell ref="W3:Y3"/>
    <mergeCell ref="B3:D3"/>
    <mergeCell ref="E3:G3"/>
    <mergeCell ref="H3:J3"/>
    <mergeCell ref="K3:M3"/>
    <mergeCell ref="E4:G4"/>
    <mergeCell ref="Z4:AB4"/>
    <mergeCell ref="AC4:AE4"/>
    <mergeCell ref="AF4:AH4"/>
    <mergeCell ref="Z3:AB3"/>
    <mergeCell ref="AC3:AE3"/>
    <mergeCell ref="AF3:AH3"/>
    <mergeCell ref="H4:J4"/>
    <mergeCell ref="K4:M4"/>
    <mergeCell ref="N4:P4"/>
    <mergeCell ref="Q4:S4"/>
    <mergeCell ref="W4:Y4"/>
    <mergeCell ref="T4:V4"/>
    <mergeCell ref="B6:D6"/>
    <mergeCell ref="E6:G6"/>
    <mergeCell ref="H6:J6"/>
    <mergeCell ref="K6:M6"/>
    <mergeCell ref="N6:P6"/>
    <mergeCell ref="N5:P5"/>
    <mergeCell ref="Q5:S5"/>
    <mergeCell ref="T5:V5"/>
    <mergeCell ref="W5:Y5"/>
    <mergeCell ref="B5:D5"/>
    <mergeCell ref="E5:G5"/>
    <mergeCell ref="H5:J5"/>
    <mergeCell ref="K5:M5"/>
    <mergeCell ref="H7:J7"/>
    <mergeCell ref="K7:M7"/>
    <mergeCell ref="W6:Y6"/>
    <mergeCell ref="Z6:AB6"/>
    <mergeCell ref="Q6:S6"/>
    <mergeCell ref="T6:V6"/>
    <mergeCell ref="AC6:AE6"/>
    <mergeCell ref="AF6:AH6"/>
    <mergeCell ref="Z5:AB5"/>
    <mergeCell ref="AC5:AE5"/>
    <mergeCell ref="AF5:AH5"/>
    <mergeCell ref="AJ7:AM7"/>
    <mergeCell ref="AN7:AQ7"/>
    <mergeCell ref="AC8:AE8"/>
    <mergeCell ref="AF8:AH8"/>
    <mergeCell ref="Z7:AB7"/>
    <mergeCell ref="AC7:AE7"/>
    <mergeCell ref="AR7:AU7"/>
    <mergeCell ref="B8:D8"/>
    <mergeCell ref="E8:G8"/>
    <mergeCell ref="H8:J8"/>
    <mergeCell ref="K8:M8"/>
    <mergeCell ref="N8:P8"/>
    <mergeCell ref="Q8:S8"/>
    <mergeCell ref="T8:V8"/>
    <mergeCell ref="W8:Y8"/>
    <mergeCell ref="Z8:AB8"/>
    <mergeCell ref="AF7:AH7"/>
    <mergeCell ref="AI7:AI8"/>
    <mergeCell ref="N7:P7"/>
    <mergeCell ref="Q7:S7"/>
    <mergeCell ref="T7:V7"/>
    <mergeCell ref="W7:Y7"/>
    <mergeCell ref="B7:D7"/>
    <mergeCell ref="E7:G7"/>
    <mergeCell ref="A11:A12"/>
    <mergeCell ref="B11:D11"/>
    <mergeCell ref="E11:G11"/>
    <mergeCell ref="H11:J11"/>
    <mergeCell ref="K11:M11"/>
    <mergeCell ref="N11:P11"/>
    <mergeCell ref="Q11:S11"/>
    <mergeCell ref="W9:Y9"/>
    <mergeCell ref="Z9:AB9"/>
    <mergeCell ref="K9:M9"/>
    <mergeCell ref="N9:P9"/>
    <mergeCell ref="Q9:S9"/>
    <mergeCell ref="T9:V9"/>
    <mergeCell ref="A9:A10"/>
    <mergeCell ref="B9:D9"/>
    <mergeCell ref="E9:G9"/>
    <mergeCell ref="H9:J9"/>
    <mergeCell ref="Z11:AB11"/>
    <mergeCell ref="AC11:AE11"/>
    <mergeCell ref="T11:V11"/>
    <mergeCell ref="W11:Y11"/>
    <mergeCell ref="W13:Y13"/>
    <mergeCell ref="Z13:AB13"/>
    <mergeCell ref="AF11:AH11"/>
    <mergeCell ref="AI11:AI12"/>
    <mergeCell ref="AI9:AI10"/>
    <mergeCell ref="AC9:AE9"/>
    <mergeCell ref="AF9:AH9"/>
    <mergeCell ref="AI13:AI14"/>
    <mergeCell ref="AC13:AE13"/>
    <mergeCell ref="AF13:AH13"/>
    <mergeCell ref="AI15:AI16"/>
    <mergeCell ref="Z15:AB15"/>
    <mergeCell ref="AC15:AE15"/>
    <mergeCell ref="AF15:AH15"/>
    <mergeCell ref="A15:A16"/>
    <mergeCell ref="B15:D15"/>
    <mergeCell ref="E15:G15"/>
    <mergeCell ref="H15:J15"/>
    <mergeCell ref="K15:M15"/>
    <mergeCell ref="N15:P15"/>
    <mergeCell ref="Q15:S15"/>
    <mergeCell ref="T15:V15"/>
    <mergeCell ref="W15:Y15"/>
    <mergeCell ref="AC19:AE19"/>
    <mergeCell ref="AF19:AH19"/>
    <mergeCell ref="K13:M13"/>
    <mergeCell ref="N13:P13"/>
    <mergeCell ref="Q13:S13"/>
    <mergeCell ref="T13:V13"/>
    <mergeCell ref="A13:A14"/>
    <mergeCell ref="B13:D13"/>
    <mergeCell ref="E13:G13"/>
    <mergeCell ref="H13:J13"/>
    <mergeCell ref="A17:A18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N21:P21"/>
    <mergeCell ref="Q21:S21"/>
    <mergeCell ref="T21:V21"/>
    <mergeCell ref="W21:Y21"/>
    <mergeCell ref="Q19:S19"/>
    <mergeCell ref="T19:V19"/>
    <mergeCell ref="W19:Y19"/>
    <mergeCell ref="AI19:AI20"/>
    <mergeCell ref="A21:A22"/>
    <mergeCell ref="B21:D21"/>
    <mergeCell ref="E21:G21"/>
    <mergeCell ref="H21:J21"/>
    <mergeCell ref="K21:M21"/>
    <mergeCell ref="Z21:AB21"/>
    <mergeCell ref="AC21:AE21"/>
    <mergeCell ref="AF21:AH21"/>
    <mergeCell ref="AI21:AI22"/>
    <mergeCell ref="A19:A20"/>
    <mergeCell ref="B19:D19"/>
    <mergeCell ref="E19:G19"/>
    <mergeCell ref="H19:J19"/>
    <mergeCell ref="K19:M19"/>
    <mergeCell ref="N19:P19"/>
    <mergeCell ref="Z19:AB19"/>
  </mergeCells>
  <phoneticPr fontId="0" type="noConversion"/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59"/>
  <sheetViews>
    <sheetView workbookViewId="0">
      <selection activeCell="BH13" sqref="BH13"/>
    </sheetView>
  </sheetViews>
  <sheetFormatPr baseColWidth="10" defaultColWidth="8.83203125" defaultRowHeight="13" x14ac:dyDescent="0"/>
  <cols>
    <col min="1" max="1" width="25.6640625" style="2" customWidth="1"/>
    <col min="2" max="2" width="26.83203125" style="2" hidden="1" customWidth="1"/>
    <col min="3" max="17" width="2.6640625" style="2" customWidth="1"/>
    <col min="18" max="32" width="2.6640625" style="3" customWidth="1"/>
    <col min="33" max="35" width="3" style="3" customWidth="1"/>
    <col min="36" max="37" width="2.6640625" style="3" customWidth="1"/>
    <col min="38" max="38" width="4" style="3" customWidth="1"/>
    <col min="39" max="47" width="2.6640625" style="2" customWidth="1"/>
    <col min="48" max="50" width="3.33203125" style="2" customWidth="1"/>
    <col min="51" max="62" width="2.6640625" style="2" customWidth="1"/>
    <col min="63" max="63" width="9.5" style="2" customWidth="1"/>
    <col min="64" max="64" width="5.6640625" style="2" bestFit="1" customWidth="1"/>
    <col min="65" max="65" width="5.5" style="2" bestFit="1" customWidth="1"/>
    <col min="66" max="67" width="9.6640625" style="2" hidden="1" customWidth="1"/>
    <col min="68" max="68" width="5.6640625" style="2" bestFit="1" customWidth="1"/>
    <col min="69" max="69" width="5.5" style="2" bestFit="1" customWidth="1"/>
    <col min="70" max="71" width="9.6640625" style="2" hidden="1" customWidth="1"/>
    <col min="72" max="72" width="5.6640625" style="2" bestFit="1" customWidth="1"/>
    <col min="73" max="73" width="5.5" style="2" bestFit="1" customWidth="1"/>
    <col min="74" max="75" width="9.6640625" style="2" hidden="1" customWidth="1"/>
    <col min="76" max="16384" width="8.83203125" style="2"/>
  </cols>
  <sheetData>
    <row r="1" spans="1:75" ht="16">
      <c r="A1" s="1" t="s">
        <v>48</v>
      </c>
      <c r="B1" s="1"/>
    </row>
    <row r="2" spans="1:75" ht="12.75" customHeight="1" thickBot="1">
      <c r="A2" s="1"/>
      <c r="B2" s="1"/>
    </row>
    <row r="3" spans="1:75" ht="12.75" customHeight="1">
      <c r="A3" s="95"/>
      <c r="B3" s="96"/>
      <c r="C3" s="190" t="s">
        <v>43</v>
      </c>
      <c r="D3" s="191"/>
      <c r="E3" s="192"/>
      <c r="F3" s="190" t="s">
        <v>49</v>
      </c>
      <c r="G3" s="191"/>
      <c r="H3" s="192"/>
      <c r="I3" s="191" t="s">
        <v>23</v>
      </c>
      <c r="J3" s="191"/>
      <c r="K3" s="191"/>
      <c r="L3" s="190" t="s">
        <v>50</v>
      </c>
      <c r="M3" s="191"/>
      <c r="N3" s="192"/>
      <c r="O3" s="197" t="s">
        <v>51</v>
      </c>
      <c r="P3" s="197"/>
      <c r="Q3" s="197"/>
      <c r="R3" s="371" t="s">
        <v>52</v>
      </c>
      <c r="S3" s="197"/>
      <c r="T3" s="372"/>
      <c r="U3" s="197" t="s">
        <v>45</v>
      </c>
      <c r="V3" s="197"/>
      <c r="W3" s="197"/>
      <c r="X3" s="371" t="s">
        <v>14</v>
      </c>
      <c r="Y3" s="197"/>
      <c r="Z3" s="372"/>
      <c r="AA3" s="371" t="s">
        <v>46</v>
      </c>
      <c r="AB3" s="197"/>
      <c r="AC3" s="372"/>
      <c r="AD3" s="197" t="s">
        <v>53</v>
      </c>
      <c r="AE3" s="197"/>
      <c r="AF3" s="197"/>
      <c r="AG3" s="371" t="s">
        <v>54</v>
      </c>
      <c r="AH3" s="197"/>
      <c r="AI3" s="372"/>
      <c r="AJ3" s="197" t="s">
        <v>55</v>
      </c>
      <c r="AK3" s="197"/>
      <c r="AL3" s="197"/>
      <c r="AM3" s="190" t="s">
        <v>3</v>
      </c>
      <c r="AN3" s="191"/>
      <c r="AO3" s="191"/>
      <c r="AP3" s="190" t="s">
        <v>4</v>
      </c>
      <c r="AQ3" s="191"/>
      <c r="AR3" s="192"/>
      <c r="AS3" s="191" t="s">
        <v>56</v>
      </c>
      <c r="AT3" s="191"/>
      <c r="AU3" s="191"/>
      <c r="AV3" s="190" t="s">
        <v>47</v>
      </c>
      <c r="AW3" s="191"/>
      <c r="AX3" s="192"/>
      <c r="AY3" s="191" t="s">
        <v>5</v>
      </c>
      <c r="AZ3" s="191"/>
      <c r="BA3" s="191"/>
      <c r="BB3" s="190" t="s">
        <v>57</v>
      </c>
      <c r="BC3" s="191"/>
      <c r="BD3" s="192"/>
      <c r="BE3" s="191" t="s">
        <v>24</v>
      </c>
      <c r="BF3" s="191"/>
      <c r="BG3" s="191"/>
      <c r="BH3" s="190" t="s">
        <v>25</v>
      </c>
      <c r="BI3" s="191"/>
      <c r="BJ3" s="192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</row>
    <row r="4" spans="1:75" ht="12.75" customHeight="1">
      <c r="A4" s="97" t="s">
        <v>7</v>
      </c>
      <c r="B4" s="94"/>
      <c r="C4" s="193">
        <v>12.2</v>
      </c>
      <c r="D4" s="194"/>
      <c r="E4" s="195"/>
      <c r="F4" s="193">
        <v>17.5</v>
      </c>
      <c r="G4" s="194"/>
      <c r="H4" s="195"/>
      <c r="I4" s="194">
        <v>19</v>
      </c>
      <c r="J4" s="194"/>
      <c r="K4" s="194"/>
      <c r="L4" s="193">
        <v>25.5</v>
      </c>
      <c r="M4" s="194"/>
      <c r="N4" s="195"/>
      <c r="O4" s="198">
        <v>57</v>
      </c>
      <c r="P4" s="198"/>
      <c r="Q4" s="198"/>
      <c r="R4" s="380">
        <v>105</v>
      </c>
      <c r="S4" s="198"/>
      <c r="T4" s="381"/>
      <c r="U4" s="198">
        <v>212</v>
      </c>
      <c r="V4" s="198"/>
      <c r="W4" s="198"/>
      <c r="X4" s="380">
        <v>255</v>
      </c>
      <c r="Y4" s="198"/>
      <c r="Z4" s="381"/>
      <c r="AA4" s="380">
        <v>440</v>
      </c>
      <c r="AB4" s="198"/>
      <c r="AC4" s="381"/>
      <c r="AD4" s="198">
        <v>510</v>
      </c>
      <c r="AE4" s="198"/>
      <c r="AF4" s="198"/>
      <c r="AG4" s="380">
        <v>715</v>
      </c>
      <c r="AH4" s="198"/>
      <c r="AI4" s="381"/>
      <c r="AJ4" s="198">
        <v>1015</v>
      </c>
      <c r="AK4" s="198"/>
      <c r="AL4" s="198"/>
      <c r="AM4" s="294">
        <v>1.7</v>
      </c>
      <c r="AN4" s="196"/>
      <c r="AO4" s="196"/>
      <c r="AP4" s="210">
        <v>5.75</v>
      </c>
      <c r="AQ4" s="196"/>
      <c r="AR4" s="211"/>
      <c r="AS4" s="196">
        <v>11.5</v>
      </c>
      <c r="AT4" s="196"/>
      <c r="AU4" s="196"/>
      <c r="AV4" s="210">
        <v>2.6</v>
      </c>
      <c r="AW4" s="196"/>
      <c r="AX4" s="211"/>
      <c r="AY4" s="196">
        <v>10.75</v>
      </c>
      <c r="AZ4" s="196"/>
      <c r="BA4" s="196"/>
      <c r="BB4" s="210">
        <v>30</v>
      </c>
      <c r="BC4" s="196"/>
      <c r="BD4" s="211"/>
      <c r="BE4" s="196">
        <v>32.5</v>
      </c>
      <c r="BF4" s="196"/>
      <c r="BG4" s="196"/>
      <c r="BH4" s="210">
        <v>40</v>
      </c>
      <c r="BI4" s="196"/>
      <c r="BJ4" s="211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</row>
    <row r="5" spans="1:75" ht="12.75" customHeight="1">
      <c r="A5" s="97" t="s">
        <v>8</v>
      </c>
      <c r="B5" s="94"/>
      <c r="C5" s="193">
        <v>13.5</v>
      </c>
      <c r="D5" s="194"/>
      <c r="E5" s="195"/>
      <c r="F5" s="193">
        <v>19.5</v>
      </c>
      <c r="G5" s="194"/>
      <c r="H5" s="195"/>
      <c r="I5" s="194">
        <v>21.5</v>
      </c>
      <c r="J5" s="194"/>
      <c r="K5" s="194"/>
      <c r="L5" s="193">
        <v>28</v>
      </c>
      <c r="M5" s="194"/>
      <c r="N5" s="195"/>
      <c r="O5" s="198">
        <v>101</v>
      </c>
      <c r="P5" s="198"/>
      <c r="Q5" s="198"/>
      <c r="R5" s="380">
        <v>115</v>
      </c>
      <c r="S5" s="198"/>
      <c r="T5" s="381"/>
      <c r="U5" s="198">
        <v>225</v>
      </c>
      <c r="V5" s="198"/>
      <c r="W5" s="198"/>
      <c r="X5" s="380">
        <v>320</v>
      </c>
      <c r="Y5" s="198"/>
      <c r="Z5" s="381"/>
      <c r="AA5" s="380">
        <v>500</v>
      </c>
      <c r="AB5" s="198"/>
      <c r="AC5" s="381"/>
      <c r="AD5" s="198">
        <v>530</v>
      </c>
      <c r="AE5" s="198"/>
      <c r="AF5" s="198"/>
      <c r="AG5" s="380">
        <v>805</v>
      </c>
      <c r="AH5" s="198"/>
      <c r="AI5" s="381"/>
      <c r="AJ5" s="198">
        <v>1200</v>
      </c>
      <c r="AK5" s="198"/>
      <c r="AL5" s="198"/>
      <c r="AM5" s="210">
        <v>1.5</v>
      </c>
      <c r="AN5" s="196"/>
      <c r="AO5" s="196"/>
      <c r="AP5" s="210">
        <v>5</v>
      </c>
      <c r="AQ5" s="196"/>
      <c r="AR5" s="211"/>
      <c r="AS5" s="196">
        <v>10.5</v>
      </c>
      <c r="AT5" s="196"/>
      <c r="AU5" s="196"/>
      <c r="AV5" s="210">
        <v>2.4</v>
      </c>
      <c r="AW5" s="196"/>
      <c r="AX5" s="211"/>
      <c r="AY5" s="196">
        <v>9.5</v>
      </c>
      <c r="AZ5" s="196"/>
      <c r="BA5" s="196"/>
      <c r="BB5" s="210">
        <v>20</v>
      </c>
      <c r="BC5" s="196"/>
      <c r="BD5" s="211"/>
      <c r="BE5" s="196">
        <v>25</v>
      </c>
      <c r="BF5" s="196"/>
      <c r="BG5" s="196"/>
      <c r="BH5" s="210">
        <v>30</v>
      </c>
      <c r="BI5" s="196"/>
      <c r="BJ5" s="211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</row>
    <row r="6" spans="1:75" ht="12.75" customHeight="1" thickBot="1">
      <c r="A6" s="98" t="s">
        <v>9</v>
      </c>
      <c r="B6" s="99"/>
      <c r="C6" s="205">
        <v>14.5</v>
      </c>
      <c r="D6" s="206"/>
      <c r="E6" s="207"/>
      <c r="F6" s="205">
        <v>21.5</v>
      </c>
      <c r="G6" s="206"/>
      <c r="H6" s="207"/>
      <c r="I6" s="206">
        <v>23</v>
      </c>
      <c r="J6" s="206"/>
      <c r="K6" s="206"/>
      <c r="L6" s="205">
        <v>30.5</v>
      </c>
      <c r="M6" s="206"/>
      <c r="N6" s="207"/>
      <c r="O6" s="208">
        <v>106</v>
      </c>
      <c r="P6" s="208"/>
      <c r="Q6" s="208"/>
      <c r="R6" s="406">
        <v>125</v>
      </c>
      <c r="S6" s="208"/>
      <c r="T6" s="407"/>
      <c r="U6" s="208">
        <v>245</v>
      </c>
      <c r="V6" s="208"/>
      <c r="W6" s="208"/>
      <c r="X6" s="382">
        <v>355</v>
      </c>
      <c r="Y6" s="383"/>
      <c r="Z6" s="384"/>
      <c r="AA6" s="406">
        <v>530</v>
      </c>
      <c r="AB6" s="208"/>
      <c r="AC6" s="407"/>
      <c r="AD6" s="208">
        <v>550</v>
      </c>
      <c r="AE6" s="208"/>
      <c r="AF6" s="208"/>
      <c r="AG6" s="406">
        <v>845</v>
      </c>
      <c r="AH6" s="208"/>
      <c r="AI6" s="407"/>
      <c r="AJ6" s="208">
        <v>1330</v>
      </c>
      <c r="AK6" s="208"/>
      <c r="AL6" s="208"/>
      <c r="AM6" s="212">
        <v>1.3</v>
      </c>
      <c r="AN6" s="209"/>
      <c r="AO6" s="209"/>
      <c r="AP6" s="212">
        <v>4.25</v>
      </c>
      <c r="AQ6" s="209"/>
      <c r="AR6" s="213"/>
      <c r="AS6" s="209">
        <v>9.5</v>
      </c>
      <c r="AT6" s="209"/>
      <c r="AU6" s="209"/>
      <c r="AV6" s="212">
        <v>2.2000000000000002</v>
      </c>
      <c r="AW6" s="209"/>
      <c r="AX6" s="213"/>
      <c r="AY6" s="209">
        <v>8.25</v>
      </c>
      <c r="AZ6" s="209"/>
      <c r="BA6" s="209"/>
      <c r="BB6" s="212">
        <v>15</v>
      </c>
      <c r="BC6" s="209"/>
      <c r="BD6" s="213"/>
      <c r="BE6" s="209">
        <v>15</v>
      </c>
      <c r="BF6" s="209"/>
      <c r="BG6" s="209"/>
      <c r="BH6" s="212">
        <v>20</v>
      </c>
      <c r="BI6" s="209"/>
      <c r="BJ6" s="213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</row>
    <row r="7" spans="1:75" ht="12.75" customHeight="1" thickBot="1">
      <c r="A7" s="100"/>
      <c r="B7" s="101"/>
      <c r="C7" s="392"/>
      <c r="D7" s="393"/>
      <c r="E7" s="394"/>
      <c r="F7" s="392"/>
      <c r="G7" s="393"/>
      <c r="H7" s="394"/>
      <c r="I7" s="393"/>
      <c r="J7" s="393"/>
      <c r="K7" s="393"/>
      <c r="L7" s="392"/>
      <c r="M7" s="393"/>
      <c r="N7" s="394"/>
      <c r="O7" s="408"/>
      <c r="P7" s="408"/>
      <c r="Q7" s="408"/>
      <c r="R7" s="409"/>
      <c r="S7" s="408"/>
      <c r="T7" s="410"/>
      <c r="U7" s="408"/>
      <c r="V7" s="408"/>
      <c r="W7" s="408"/>
      <c r="X7" s="409"/>
      <c r="Y7" s="408"/>
      <c r="Z7" s="410"/>
      <c r="AA7" s="409"/>
      <c r="AB7" s="408"/>
      <c r="AC7" s="410"/>
      <c r="AD7" s="408"/>
      <c r="AE7" s="408"/>
      <c r="AF7" s="408"/>
      <c r="AG7" s="409"/>
      <c r="AH7" s="408"/>
      <c r="AI7" s="410"/>
      <c r="AJ7" s="408"/>
      <c r="AK7" s="408"/>
      <c r="AL7" s="408"/>
      <c r="AM7" s="392"/>
      <c r="AN7" s="393"/>
      <c r="AO7" s="393"/>
      <c r="AP7" s="392"/>
      <c r="AQ7" s="393"/>
      <c r="AR7" s="394"/>
      <c r="AS7" s="393"/>
      <c r="AT7" s="393"/>
      <c r="AU7" s="393"/>
      <c r="AV7" s="392"/>
      <c r="AW7" s="393"/>
      <c r="AX7" s="394"/>
      <c r="AY7" s="393"/>
      <c r="AZ7" s="393"/>
      <c r="BA7" s="393"/>
      <c r="BB7" s="392"/>
      <c r="BC7" s="393"/>
      <c r="BD7" s="394"/>
      <c r="BE7" s="395"/>
      <c r="BF7" s="395"/>
      <c r="BG7" s="395"/>
      <c r="BH7" s="396"/>
      <c r="BI7" s="395"/>
      <c r="BJ7" s="397"/>
      <c r="BK7" s="424" t="s">
        <v>10</v>
      </c>
      <c r="BL7" s="190" t="s">
        <v>9</v>
      </c>
      <c r="BM7" s="191"/>
      <c r="BN7" s="191"/>
      <c r="BO7" s="192"/>
      <c r="BP7" s="190" t="s">
        <v>8</v>
      </c>
      <c r="BQ7" s="191"/>
      <c r="BR7" s="191"/>
      <c r="BS7" s="192"/>
      <c r="BT7" s="346" t="s">
        <v>7</v>
      </c>
      <c r="BU7" s="347"/>
      <c r="BV7" s="348"/>
      <c r="BW7" s="349"/>
    </row>
    <row r="8" spans="1:75" ht="14" thickBot="1">
      <c r="A8" s="48" t="s">
        <v>11</v>
      </c>
      <c r="B8" s="93"/>
      <c r="C8" s="350" t="s">
        <v>43</v>
      </c>
      <c r="D8" s="351"/>
      <c r="E8" s="352"/>
      <c r="F8" s="350" t="s">
        <v>49</v>
      </c>
      <c r="G8" s="351"/>
      <c r="H8" s="352"/>
      <c r="I8" s="351" t="s">
        <v>23</v>
      </c>
      <c r="J8" s="351"/>
      <c r="K8" s="351"/>
      <c r="L8" s="350" t="s">
        <v>50</v>
      </c>
      <c r="M8" s="351"/>
      <c r="N8" s="352"/>
      <c r="O8" s="353" t="s">
        <v>51</v>
      </c>
      <c r="P8" s="353"/>
      <c r="Q8" s="353"/>
      <c r="R8" s="354" t="s">
        <v>52</v>
      </c>
      <c r="S8" s="353"/>
      <c r="T8" s="355"/>
      <c r="U8" s="353" t="s">
        <v>45</v>
      </c>
      <c r="V8" s="353"/>
      <c r="W8" s="353"/>
      <c r="X8" s="371" t="s">
        <v>14</v>
      </c>
      <c r="Y8" s="197"/>
      <c r="Z8" s="372"/>
      <c r="AA8" s="354" t="s">
        <v>46</v>
      </c>
      <c r="AB8" s="353"/>
      <c r="AC8" s="355"/>
      <c r="AD8" s="353" t="s">
        <v>53</v>
      </c>
      <c r="AE8" s="353"/>
      <c r="AF8" s="353"/>
      <c r="AG8" s="354" t="s">
        <v>54</v>
      </c>
      <c r="AH8" s="353"/>
      <c r="AI8" s="355"/>
      <c r="AJ8" s="353" t="s">
        <v>55</v>
      </c>
      <c r="AK8" s="353"/>
      <c r="AL8" s="353"/>
      <c r="AM8" s="350" t="s">
        <v>3</v>
      </c>
      <c r="AN8" s="351"/>
      <c r="AO8" s="351"/>
      <c r="AP8" s="350" t="s">
        <v>4</v>
      </c>
      <c r="AQ8" s="351"/>
      <c r="AR8" s="352"/>
      <c r="AS8" s="351" t="s">
        <v>56</v>
      </c>
      <c r="AT8" s="351"/>
      <c r="AU8" s="351"/>
      <c r="AV8" s="350" t="s">
        <v>47</v>
      </c>
      <c r="AW8" s="351"/>
      <c r="AX8" s="352"/>
      <c r="AY8" s="351" t="s">
        <v>5</v>
      </c>
      <c r="AZ8" s="351"/>
      <c r="BA8" s="351"/>
      <c r="BB8" s="350" t="s">
        <v>57</v>
      </c>
      <c r="BC8" s="351"/>
      <c r="BD8" s="352"/>
      <c r="BE8" s="351" t="s">
        <v>24</v>
      </c>
      <c r="BF8" s="351"/>
      <c r="BG8" s="351"/>
      <c r="BH8" s="350" t="s">
        <v>25</v>
      </c>
      <c r="BI8" s="351"/>
      <c r="BJ8" s="352"/>
      <c r="BK8" s="425"/>
      <c r="BL8" s="9" t="s">
        <v>26</v>
      </c>
      <c r="BM8" s="47" t="s">
        <v>27</v>
      </c>
      <c r="BN8" s="9" t="s">
        <v>38</v>
      </c>
      <c r="BO8" s="47" t="s">
        <v>39</v>
      </c>
      <c r="BP8" s="9" t="s">
        <v>26</v>
      </c>
      <c r="BQ8" s="47" t="s">
        <v>27</v>
      </c>
      <c r="BR8" s="9" t="s">
        <v>38</v>
      </c>
      <c r="BS8" s="47" t="s">
        <v>39</v>
      </c>
      <c r="BT8" s="9" t="s">
        <v>26</v>
      </c>
      <c r="BU8" s="47" t="s">
        <v>27</v>
      </c>
      <c r="BV8" s="9" t="s">
        <v>38</v>
      </c>
      <c r="BW8" s="47" t="s">
        <v>39</v>
      </c>
    </row>
    <row r="9" spans="1:75" ht="13.5" hidden="1" customHeight="1">
      <c r="A9" s="10"/>
      <c r="B9" s="68"/>
      <c r="C9" s="10"/>
      <c r="D9" s="11"/>
      <c r="E9" s="12"/>
      <c r="F9" s="10"/>
      <c r="G9" s="11"/>
      <c r="H9" s="12"/>
      <c r="I9" s="16"/>
      <c r="J9" s="11"/>
      <c r="K9" s="17"/>
      <c r="L9" s="10"/>
      <c r="M9" s="11"/>
      <c r="N9" s="12"/>
      <c r="O9" s="13"/>
      <c r="P9" s="14"/>
      <c r="Q9" s="15"/>
      <c r="R9" s="49"/>
      <c r="S9" s="14"/>
      <c r="T9" s="50"/>
      <c r="U9" s="13"/>
      <c r="V9" s="14"/>
      <c r="W9" s="15"/>
      <c r="X9" s="49"/>
      <c r="Y9" s="14"/>
      <c r="Z9" s="50"/>
      <c r="AA9" s="49"/>
      <c r="AB9" s="14"/>
      <c r="AC9" s="50"/>
      <c r="AD9" s="13"/>
      <c r="AE9" s="14"/>
      <c r="AF9" s="15"/>
      <c r="AG9" s="49"/>
      <c r="AH9" s="14"/>
      <c r="AI9" s="50"/>
      <c r="AJ9" s="13"/>
      <c r="AK9" s="14"/>
      <c r="AL9" s="15"/>
      <c r="AM9" s="10"/>
      <c r="AN9" s="11"/>
      <c r="AO9" s="17"/>
      <c r="AP9" s="10"/>
      <c r="AQ9" s="11"/>
      <c r="AR9" s="12"/>
      <c r="AS9" s="16"/>
      <c r="AT9" s="11"/>
      <c r="AU9" s="17"/>
      <c r="AV9" s="10"/>
      <c r="AW9" s="11"/>
      <c r="AX9" s="12"/>
      <c r="AY9" s="16"/>
      <c r="AZ9" s="11"/>
      <c r="BA9" s="17"/>
      <c r="BB9" s="10"/>
      <c r="BC9" s="11"/>
      <c r="BD9" s="12"/>
      <c r="BE9" s="16"/>
      <c r="BF9" s="11"/>
      <c r="BG9" s="17"/>
      <c r="BH9" s="10"/>
      <c r="BI9" s="11"/>
      <c r="BJ9" s="12"/>
      <c r="BK9" s="89"/>
      <c r="BL9" s="19"/>
      <c r="BM9" s="52"/>
      <c r="BN9" s="19"/>
      <c r="BO9" s="52"/>
      <c r="BP9" s="53"/>
      <c r="BQ9" s="52"/>
      <c r="BR9" s="19"/>
      <c r="BS9" s="52"/>
      <c r="BT9" s="19"/>
      <c r="BU9" s="52"/>
      <c r="BV9" s="19"/>
      <c r="BW9" s="52"/>
    </row>
    <row r="10" spans="1:75" ht="13.5" customHeight="1">
      <c r="A10" s="420" t="s">
        <v>74</v>
      </c>
      <c r="B10" s="102"/>
      <c r="C10" s="259"/>
      <c r="D10" s="260"/>
      <c r="E10" s="261"/>
      <c r="F10" s="259"/>
      <c r="G10" s="260"/>
      <c r="H10" s="261"/>
      <c r="I10" s="260"/>
      <c r="J10" s="260"/>
      <c r="K10" s="260"/>
      <c r="L10" s="259"/>
      <c r="M10" s="260"/>
      <c r="N10" s="261"/>
      <c r="O10" s="254"/>
      <c r="P10" s="254"/>
      <c r="Q10" s="254"/>
      <c r="R10" s="375"/>
      <c r="S10" s="254"/>
      <c r="T10" s="376"/>
      <c r="U10" s="254"/>
      <c r="V10" s="254"/>
      <c r="W10" s="254"/>
      <c r="X10" s="375"/>
      <c r="Y10" s="254"/>
      <c r="Z10" s="376"/>
      <c r="AA10" s="422"/>
      <c r="AB10" s="300"/>
      <c r="AC10" s="423"/>
      <c r="AD10" s="254"/>
      <c r="AE10" s="254"/>
      <c r="AF10" s="254"/>
      <c r="AG10" s="375"/>
      <c r="AH10" s="254"/>
      <c r="AI10" s="376"/>
      <c r="AJ10" s="254"/>
      <c r="AK10" s="254"/>
      <c r="AL10" s="254"/>
      <c r="AM10" s="255"/>
      <c r="AN10" s="256"/>
      <c r="AO10" s="256"/>
      <c r="AP10" s="255"/>
      <c r="AQ10" s="256"/>
      <c r="AR10" s="257"/>
      <c r="AS10" s="256"/>
      <c r="AT10" s="256"/>
      <c r="AU10" s="256"/>
      <c r="AV10" s="255"/>
      <c r="AW10" s="256"/>
      <c r="AX10" s="257"/>
      <c r="AY10" s="255"/>
      <c r="AZ10" s="256"/>
      <c r="BA10" s="256"/>
      <c r="BB10" s="255"/>
      <c r="BC10" s="256"/>
      <c r="BD10" s="257"/>
      <c r="BE10" s="256"/>
      <c r="BF10" s="256"/>
      <c r="BG10" s="256"/>
      <c r="BH10" s="255"/>
      <c r="BI10" s="256"/>
      <c r="BJ10" s="257"/>
      <c r="BK10" s="182" t="str">
        <f>IF(AND(OR(BV11="GOUD",BW11="GOUD")),"GOUD",IF(AND(OR(BR11="ZILVER",BS11="ZILVER")),"ZILVER",IF(AND(OR(BN11="BRONS",BO11="BRONS")),"BRONS","GROEN")))</f>
        <v>GROEN</v>
      </c>
      <c r="BL10" s="63"/>
      <c r="BM10" s="64"/>
      <c r="BN10" s="55"/>
      <c r="BO10" s="64"/>
      <c r="BP10" s="66"/>
      <c r="BQ10" s="64"/>
      <c r="BR10" s="55"/>
      <c r="BS10" s="64"/>
      <c r="BT10" s="63"/>
      <c r="BU10" s="64"/>
      <c r="BV10" s="55"/>
      <c r="BW10" s="64"/>
    </row>
    <row r="11" spans="1:75" ht="13.5" customHeight="1" thickBot="1">
      <c r="A11" s="421"/>
      <c r="B11" s="103"/>
      <c r="C11" s="33" t="str">
        <f>IF(C10=0,"-",IF(C10&lt;=C$4,"G","-"))</f>
        <v>-</v>
      </c>
      <c r="D11" s="34" t="str">
        <f>IF(C10=0,"-",IF(C10&lt;=C$5,"Z","-"))</f>
        <v>-</v>
      </c>
      <c r="E11" s="35" t="str">
        <f>IF(C10=0,"-",IF(C10&lt;=C$6,"B","-"))</f>
        <v>-</v>
      </c>
      <c r="F11" s="33" t="str">
        <f>IF(F10=0,"-",IF(F10&lt;=F$4,"G","-"))</f>
        <v>-</v>
      </c>
      <c r="G11" s="34" t="str">
        <f>IF(F10=0,"-",IF(F10&lt;=F$5,"Z","-"))</f>
        <v>-</v>
      </c>
      <c r="H11" s="35" t="str">
        <f>IF(F10=0,"-",IF(F10&lt;=F$6,"B","-"))</f>
        <v>-</v>
      </c>
      <c r="I11" s="33" t="str">
        <f>IF(I10=0,"-",IF(I10&lt;=I$4,"G","-"))</f>
        <v>-</v>
      </c>
      <c r="J11" s="34" t="str">
        <f>IF(I10=0,"-",IF(I10&lt;=I$5,"Z","-"))</f>
        <v>-</v>
      </c>
      <c r="K11" s="35" t="str">
        <f>IF(I10=0,"-",IF(I10&lt;=I$6,"B","-"))</f>
        <v>-</v>
      </c>
      <c r="L11" s="33" t="str">
        <f>IF(L10=0,"-",IF(L10&lt;=L$4,"G","-"))</f>
        <v>-</v>
      </c>
      <c r="M11" s="34" t="str">
        <f>IF(L10=0,"-",IF(L10&lt;=L$5,"Z","-"))</f>
        <v>-</v>
      </c>
      <c r="N11" s="35" t="str">
        <f>IF(L10=0,"-",IF(L10&lt;=L$6,"B","-"))</f>
        <v>-</v>
      </c>
      <c r="O11" s="33" t="str">
        <f>IF(O10=0,"-",IF(O10&lt;=O$4,"G","-"))</f>
        <v>-</v>
      </c>
      <c r="P11" s="34" t="str">
        <f>IF(O10=0,"-",IF(O10&lt;=O$5,"Z","-"))</f>
        <v>-</v>
      </c>
      <c r="Q11" s="35" t="str">
        <f>IF(O10=0,"-",IF(O10&lt;=O$6,"B","-"))</f>
        <v>-</v>
      </c>
      <c r="R11" s="33" t="str">
        <f>IF(R10=0,"-",IF(R10&lt;=R$4,"G","-"))</f>
        <v>-</v>
      </c>
      <c r="S11" s="34" t="str">
        <f>IF(R10=0,"-",IF(R10&lt;=R$5,"Z","-"))</f>
        <v>-</v>
      </c>
      <c r="T11" s="35" t="str">
        <f>IF(R10=0,"-",IF(R10&lt;=R$6,"B","-"))</f>
        <v>-</v>
      </c>
      <c r="U11" s="33" t="str">
        <f>IF(U10=0,"-",IF(U10&lt;=U$4,"G","-"))</f>
        <v>-</v>
      </c>
      <c r="V11" s="34" t="str">
        <f>IF(U10=0,"-",IF(U10&lt;=U$5,"Z","-"))</f>
        <v>-</v>
      </c>
      <c r="W11" s="35" t="str">
        <f>IF(U10=0,"-",IF(U10&lt;=U$6,"B","-"))</f>
        <v>-</v>
      </c>
      <c r="X11" s="33" t="str">
        <f>IF(X10=0,"-",IF(X10&lt;=X$4,"G","-"))</f>
        <v>-</v>
      </c>
      <c r="Y11" s="34" t="str">
        <f>IF(X10=0,"-",IF(X10&lt;=X$5,"Z","-"))</f>
        <v>-</v>
      </c>
      <c r="Z11" s="35" t="str">
        <f>IF(X10=0,"-",IF(X10&lt;=X$6,"B","-"))</f>
        <v>-</v>
      </c>
      <c r="AA11" s="33" t="str">
        <f>IF(AA10=0,"-",IF(AA10&lt;=AA$4,"G","-"))</f>
        <v>-</v>
      </c>
      <c r="AB11" s="34" t="str">
        <f>IF(AA10=0,"-",IF(AA10&lt;=AA$5,"Z","-"))</f>
        <v>-</v>
      </c>
      <c r="AC11" s="35" t="str">
        <f>IF(AA10=0,"-",IF(AA10&lt;=AA$6,"B","-"))</f>
        <v>-</v>
      </c>
      <c r="AD11" s="33" t="str">
        <f>IF(AD10=0,"-",IF(AD10&lt;=AD$4,"G","-"))</f>
        <v>-</v>
      </c>
      <c r="AE11" s="34" t="str">
        <f>IF(AD10=0,"-",IF(AD10&lt;=AD$5,"Z","-"))</f>
        <v>-</v>
      </c>
      <c r="AF11" s="35" t="str">
        <f>IF(AD10=0,"-",IF(AD10&lt;=AD$6,"B","-"))</f>
        <v>-</v>
      </c>
      <c r="AG11" s="33" t="str">
        <f>IF(AG10=0,"-",IF(AG10&lt;=AG$4,"G","-"))</f>
        <v>-</v>
      </c>
      <c r="AH11" s="34" t="str">
        <f>IF(AG10=0,"-",IF(AG10&lt;=AG$5,"Z","-"))</f>
        <v>-</v>
      </c>
      <c r="AI11" s="35" t="str">
        <f>IF(AG10=0,"-",IF(AG10&lt;=AG$6,"B","-"))</f>
        <v>-</v>
      </c>
      <c r="AJ11" s="33" t="str">
        <f>IF(AJ10=0,"-",IF(AJ10&lt;=AJ$4,"G","-"))</f>
        <v>-</v>
      </c>
      <c r="AK11" s="34" t="str">
        <f>IF(AJ10=0,"-",IF(AJ10&lt;=AJ$5,"Z","-"))</f>
        <v>-</v>
      </c>
      <c r="AL11" s="35" t="str">
        <f>IF(AJ10=0,"-",IF(AJ10&lt;=AJ$6,"B","-"))</f>
        <v>-</v>
      </c>
      <c r="AM11" s="33" t="str">
        <f>IF(AM10=0,"-",IF(AM10&gt;=AM$4,"G","-"))</f>
        <v>-</v>
      </c>
      <c r="AN11" s="34" t="str">
        <f>IF(AM10=0,"-",IF(AM10&gt;=AM$5,"Z","-"))</f>
        <v>-</v>
      </c>
      <c r="AO11" s="35" t="str">
        <f>IF(AM10=0,"-",IF(AM10&gt;=AM$6,"B","-"))</f>
        <v>-</v>
      </c>
      <c r="AP11" s="33" t="str">
        <f>IF(AP10=0,"-",IF(AP10&gt;=AP$4,"G","-"))</f>
        <v>-</v>
      </c>
      <c r="AQ11" s="34" t="str">
        <f>IF(AP10=0,"-",IF(AP10&gt;=AP$5,"Z","-"))</f>
        <v>-</v>
      </c>
      <c r="AR11" s="35" t="str">
        <f>IF(AP10=0,"-",IF(AP10&gt;=AP$6,"B","-"))</f>
        <v>-</v>
      </c>
      <c r="AS11" s="33" t="str">
        <f>IF(AS10=0,"-",IF(AS10&gt;=AS$4,"G","-"))</f>
        <v>-</v>
      </c>
      <c r="AT11" s="34" t="str">
        <f>IF(AS10=0,"-",IF(AS10&gt;=AS$5,"Z","-"))</f>
        <v>-</v>
      </c>
      <c r="AU11" s="35" t="str">
        <f>IF(AS10=0,"-",IF(AS10&gt;=AS$6,"B","-"))</f>
        <v>-</v>
      </c>
      <c r="AV11" s="33" t="str">
        <f>IF(AV10=0,"-",IF(AV10&gt;=AV$4,"G","-"))</f>
        <v>-</v>
      </c>
      <c r="AW11" s="34" t="str">
        <f>IF(AV10=0,"-",IF(AV10&gt;=AV$5,"Z","-"))</f>
        <v>-</v>
      </c>
      <c r="AX11" s="35" t="str">
        <f>IF(AV10=0,"-",IF(AV10&gt;=AV$6,"B","-"))</f>
        <v>-</v>
      </c>
      <c r="AY11" s="33" t="str">
        <f>IF(AY10=0,"-",IF(AY10&gt;=AY$4,"G","-"))</f>
        <v>-</v>
      </c>
      <c r="AZ11" s="34" t="str">
        <f>IF(AY10=0,"-",IF(AY10&gt;=AY$5,"Z","-"))</f>
        <v>-</v>
      </c>
      <c r="BA11" s="35" t="str">
        <f>IF(AY10=0,"-",IF(AY10&gt;=AY$6,"B","-"))</f>
        <v>-</v>
      </c>
      <c r="BB11" s="33" t="str">
        <f>IF(BB10=0,"-",IF(BB10&gt;=BB$4,"G","-"))</f>
        <v>-</v>
      </c>
      <c r="BC11" s="34" t="str">
        <f>IF(BB10=0,"-",IF(BB10&gt;=BB$5,"Z","-"))</f>
        <v>-</v>
      </c>
      <c r="BD11" s="35" t="str">
        <f>IF(BB10=0,"-",IF(BB10&gt;=BB$6,"B","-"))</f>
        <v>-</v>
      </c>
      <c r="BE11" s="33" t="str">
        <f>IF(BE10=0,"-",IF(BE10&gt;=BE$4,"G","-"))</f>
        <v>-</v>
      </c>
      <c r="BF11" s="34" t="str">
        <f>IF(BE10=0,"-",IF(BE10&gt;=BE$5,"Z","-"))</f>
        <v>-</v>
      </c>
      <c r="BG11" s="35" t="str">
        <f>IF(BE10=0,"-",IF(BE10&gt;=BE$6,"B","-"))</f>
        <v>-</v>
      </c>
      <c r="BH11" s="33" t="str">
        <f>IF(BH10=0,"-",IF(BH10&gt;=BH$4,"G","-"))</f>
        <v>-</v>
      </c>
      <c r="BI11" s="34" t="str">
        <f>IF(BH10=0,"-",IF(BH10&gt;=BH$5,"Z","-"))</f>
        <v>-</v>
      </c>
      <c r="BJ11" s="35" t="str">
        <f>IF(BH10=0,"-",IF(BH10&gt;=BH$6,"B","-"))</f>
        <v>-</v>
      </c>
      <c r="BK11" s="183" t="e">
        <f>IF(AND(OR(#REF!="Brons",#REF!="Brons")),"Brons","-")</f>
        <v>#REF!</v>
      </c>
      <c r="BL11" s="104">
        <f>COUNTIF(C11:AL11,"B")</f>
        <v>0</v>
      </c>
      <c r="BM11" s="67">
        <f>COUNTIF(AM11:BJ11,"B")</f>
        <v>0</v>
      </c>
      <c r="BN11" s="58" t="b">
        <f>IF(AND(BL11&gt;=3,BM11&gt;=4),"BRONS")</f>
        <v>0</v>
      </c>
      <c r="BO11" s="35" t="b">
        <f>IF(AND(BL11&gt;=4,BM11&gt;=3),"BRONS")</f>
        <v>0</v>
      </c>
      <c r="BP11" s="104">
        <f>COUNTIF(C11:AL11,"z")</f>
        <v>0</v>
      </c>
      <c r="BQ11" s="67">
        <f>COUNTIF(AM11:BJ11,"z")</f>
        <v>0</v>
      </c>
      <c r="BR11" s="58" t="b">
        <f>IF(AND(BP11&gt;=3,BQ11&gt;=4),"ZILVER")</f>
        <v>0</v>
      </c>
      <c r="BS11" s="35" t="b">
        <f>IF(AND(BP11&gt;=4,BQ11&gt;=3),"ZILVER")</f>
        <v>0</v>
      </c>
      <c r="BT11" s="78">
        <f>COUNTIF(C11:AL11,"G")</f>
        <v>0</v>
      </c>
      <c r="BU11" s="67">
        <f>COUNTIF(AM11:BJ11,"G")</f>
        <v>0</v>
      </c>
      <c r="BV11" s="58" t="b">
        <f>IF(AND(BT11&gt;=3,BU11&gt;=4),"GOUD")</f>
        <v>0</v>
      </c>
      <c r="BW11" s="35" t="b">
        <f>IF(AND(BT11&gt;=4,BU11&gt;=3),"GOUD")</f>
        <v>0</v>
      </c>
    </row>
    <row r="12" spans="1:75" ht="13.5" customHeight="1">
      <c r="A12" s="420" t="s">
        <v>101</v>
      </c>
      <c r="B12" s="102"/>
      <c r="C12" s="259">
        <v>12.1</v>
      </c>
      <c r="D12" s="260"/>
      <c r="E12" s="261"/>
      <c r="F12" s="259">
        <v>18.8</v>
      </c>
      <c r="G12" s="260"/>
      <c r="H12" s="261"/>
      <c r="I12" s="260">
        <v>18.3</v>
      </c>
      <c r="J12" s="260"/>
      <c r="K12" s="260"/>
      <c r="L12" s="259"/>
      <c r="M12" s="260"/>
      <c r="N12" s="261"/>
      <c r="O12" s="254">
        <v>105.4</v>
      </c>
      <c r="P12" s="254"/>
      <c r="Q12" s="254"/>
      <c r="R12" s="375"/>
      <c r="S12" s="254"/>
      <c r="T12" s="376"/>
      <c r="U12" s="254"/>
      <c r="V12" s="254"/>
      <c r="W12" s="254"/>
      <c r="X12" s="375"/>
      <c r="Y12" s="254"/>
      <c r="Z12" s="376"/>
      <c r="AA12" s="375"/>
      <c r="AB12" s="254"/>
      <c r="AC12" s="376"/>
      <c r="AD12" s="254"/>
      <c r="AE12" s="254"/>
      <c r="AF12" s="254"/>
      <c r="AG12" s="375"/>
      <c r="AH12" s="254"/>
      <c r="AI12" s="376"/>
      <c r="AJ12" s="254"/>
      <c r="AK12" s="254"/>
      <c r="AL12" s="254"/>
      <c r="AM12" s="255">
        <v>1.55</v>
      </c>
      <c r="AN12" s="256"/>
      <c r="AO12" s="256"/>
      <c r="AP12" s="255">
        <v>6.38</v>
      </c>
      <c r="AQ12" s="256"/>
      <c r="AR12" s="257"/>
      <c r="AS12" s="256">
        <v>10.88</v>
      </c>
      <c r="AT12" s="256"/>
      <c r="AU12" s="256"/>
      <c r="AV12" s="255"/>
      <c r="AW12" s="256"/>
      <c r="AX12" s="257"/>
      <c r="AY12" s="256">
        <v>11.13</v>
      </c>
      <c r="AZ12" s="256"/>
      <c r="BA12" s="256"/>
      <c r="BB12" s="255"/>
      <c r="BC12" s="256"/>
      <c r="BD12" s="257"/>
      <c r="BE12" s="256">
        <v>21.33</v>
      </c>
      <c r="BF12" s="256"/>
      <c r="BG12" s="256"/>
      <c r="BH12" s="255">
        <v>35.53</v>
      </c>
      <c r="BI12" s="256"/>
      <c r="BJ12" s="257"/>
      <c r="BK12" s="182" t="str">
        <f>IF(AND(OR(BV13="GOUD",BW13="GOUD")),"GOUD",IF(AND(OR(BR13="ZILVER",BS13="ZILVER")),"ZILVER",IF(AND(OR(BN13="BRONS",BO13="BRONS")),"BRONS","GROEN")))</f>
        <v>ZILVER</v>
      </c>
      <c r="BL12" s="63"/>
      <c r="BM12" s="64"/>
      <c r="BN12" s="55"/>
      <c r="BO12" s="64"/>
      <c r="BP12" s="66"/>
      <c r="BQ12" s="64"/>
      <c r="BR12" s="55"/>
      <c r="BS12" s="64"/>
      <c r="BT12" s="63"/>
      <c r="BU12" s="64"/>
      <c r="BV12" s="55"/>
      <c r="BW12" s="64"/>
    </row>
    <row r="13" spans="1:75" ht="13.5" customHeight="1" thickBot="1">
      <c r="A13" s="421"/>
      <c r="B13" s="103"/>
      <c r="C13" s="33" t="str">
        <f>IF(C12=0,"-",IF(C12&lt;=C$4,"G","-"))</f>
        <v>G</v>
      </c>
      <c r="D13" s="34" t="str">
        <f>IF(C12=0,"-",IF(C12&lt;=C$5,"Z","-"))</f>
        <v>Z</v>
      </c>
      <c r="E13" s="35" t="str">
        <f>IF(C12=0,"-",IF(C12&lt;=C$6,"B","-"))</f>
        <v>B</v>
      </c>
      <c r="F13" s="33" t="str">
        <f>IF(F12=0,"-",IF(F12&lt;=F$4,"G","-"))</f>
        <v>-</v>
      </c>
      <c r="G13" s="34" t="str">
        <f>IF(F12=0,"-",IF(F12&lt;=F$5,"Z","-"))</f>
        <v>Z</v>
      </c>
      <c r="H13" s="35" t="str">
        <f>IF(F12=0,"-",IF(F12&lt;=F$6,"B","-"))</f>
        <v>B</v>
      </c>
      <c r="I13" s="33" t="str">
        <f>IF(I12=0,"-",IF(I12&lt;=I$4,"G","-"))</f>
        <v>G</v>
      </c>
      <c r="J13" s="34" t="str">
        <f>IF(I12=0,"-",IF(I12&lt;=I$5,"Z","-"))</f>
        <v>Z</v>
      </c>
      <c r="K13" s="35" t="str">
        <f>IF(I12=0,"-",IF(I12&lt;=I$6,"B","-"))</f>
        <v>B</v>
      </c>
      <c r="L13" s="33" t="str">
        <f>IF(L12=0,"-",IF(L12&lt;=L$4,"G","-"))</f>
        <v>-</v>
      </c>
      <c r="M13" s="34" t="str">
        <f>IF(L12=0,"-",IF(L12&lt;=L$5,"Z","-"))</f>
        <v>-</v>
      </c>
      <c r="N13" s="35" t="str">
        <f>IF(L12=0,"-",IF(L12&lt;=L$6,"B","-"))</f>
        <v>-</v>
      </c>
      <c r="O13" s="33" t="str">
        <f>IF(O12=0,"-",IF(O12&lt;=O$4,"G","-"))</f>
        <v>-</v>
      </c>
      <c r="P13" s="34" t="str">
        <f>IF(O12=0,"-",IF(O12&lt;=O$5,"Z","-"))</f>
        <v>-</v>
      </c>
      <c r="Q13" s="35" t="str">
        <f>IF(O12=0,"-",IF(O12&lt;=O$6,"B","-"))</f>
        <v>B</v>
      </c>
      <c r="R13" s="33" t="str">
        <f>IF(R12=0,"-",IF(R12&lt;=R$4,"G","-"))</f>
        <v>-</v>
      </c>
      <c r="S13" s="34" t="str">
        <f>IF(R12=0,"-",IF(R12&lt;=R$5,"Z","-"))</f>
        <v>-</v>
      </c>
      <c r="T13" s="35" t="str">
        <f>IF(R12=0,"-",IF(R12&lt;=R$6,"B","-"))</f>
        <v>-</v>
      </c>
      <c r="U13" s="33" t="str">
        <f>IF(U12=0,"-",IF(U12&lt;=U$4,"G","-"))</f>
        <v>-</v>
      </c>
      <c r="V13" s="34" t="str">
        <f>IF(U12=0,"-",IF(U12&lt;=U$5,"Z","-"))</f>
        <v>-</v>
      </c>
      <c r="W13" s="35" t="str">
        <f>IF(U12=0,"-",IF(U12&lt;=U$6,"B","-"))</f>
        <v>-</v>
      </c>
      <c r="X13" s="33" t="str">
        <f>IF(X12=0,"-",IF(X12&lt;=X$4,"G","-"))</f>
        <v>-</v>
      </c>
      <c r="Y13" s="34" t="str">
        <f>IF(X12=0,"-",IF(X12&lt;=X$5,"Z","-"))</f>
        <v>-</v>
      </c>
      <c r="Z13" s="35" t="str">
        <f>IF(X12=0,"-",IF(X12&lt;=X$6,"B","-"))</f>
        <v>-</v>
      </c>
      <c r="AA13" s="33" t="str">
        <f>IF(AA12=0,"-",IF(AA12&lt;=AA$4,"G","-"))</f>
        <v>-</v>
      </c>
      <c r="AB13" s="34" t="str">
        <f>IF(AA12=0,"-",IF(AA12&lt;=AA$5,"Z","-"))</f>
        <v>-</v>
      </c>
      <c r="AC13" s="35" t="str">
        <f>IF(AA12=0,"-",IF(AA12&lt;=AA$6,"B","-"))</f>
        <v>-</v>
      </c>
      <c r="AD13" s="33" t="str">
        <f>IF(AD12=0,"-",IF(AD12&lt;=AD$4,"G","-"))</f>
        <v>-</v>
      </c>
      <c r="AE13" s="34" t="str">
        <f>IF(AD12=0,"-",IF(AD12&lt;=AD$5,"Z","-"))</f>
        <v>-</v>
      </c>
      <c r="AF13" s="35" t="str">
        <f>IF(AD12=0,"-",IF(AD12&lt;=AD$6,"B","-"))</f>
        <v>-</v>
      </c>
      <c r="AG13" s="33" t="str">
        <f>IF(AG12=0,"-",IF(AG12&lt;=AG$4,"G","-"))</f>
        <v>-</v>
      </c>
      <c r="AH13" s="34" t="str">
        <f>IF(AG12=0,"-",IF(AG12&lt;=AG$5,"Z","-"))</f>
        <v>-</v>
      </c>
      <c r="AI13" s="35" t="str">
        <f>IF(AG12=0,"-",IF(AG12&lt;=AG$6,"B","-"))</f>
        <v>-</v>
      </c>
      <c r="AJ13" s="33" t="str">
        <f>IF(AJ12=0,"-",IF(AJ12&lt;=AJ$4,"G","-"))</f>
        <v>-</v>
      </c>
      <c r="AK13" s="34" t="str">
        <f>IF(AJ12=0,"-",IF(AJ12&lt;=AJ$5,"Z","-"))</f>
        <v>-</v>
      </c>
      <c r="AL13" s="35" t="str">
        <f>IF(AJ12=0,"-",IF(AJ12&lt;=AJ$6,"B","-"))</f>
        <v>-</v>
      </c>
      <c r="AM13" s="33" t="str">
        <f>IF(AM12=0,"-",IF(AM12&gt;=AM$4,"G","-"))</f>
        <v>-</v>
      </c>
      <c r="AN13" s="34" t="str">
        <f>IF(AM12=0,"-",IF(AM12&gt;=AM$5,"Z","-"))</f>
        <v>Z</v>
      </c>
      <c r="AO13" s="35" t="str">
        <f>IF(AM12=0,"-",IF(AM12&gt;=AM$6,"B","-"))</f>
        <v>B</v>
      </c>
      <c r="AP13" s="33" t="str">
        <f>IF(AP12=0,"-",IF(AP12&gt;=AP$4,"G","-"))</f>
        <v>G</v>
      </c>
      <c r="AQ13" s="34" t="str">
        <f>IF(AP12=0,"-",IF(AP12&gt;=AP$5,"Z","-"))</f>
        <v>Z</v>
      </c>
      <c r="AR13" s="35" t="str">
        <f>IF(AP12=0,"-",IF(AP12&gt;=AP$6,"B","-"))</f>
        <v>B</v>
      </c>
      <c r="AS13" s="33" t="str">
        <f>IF(AS12=0,"-",IF(AS12&gt;=AS$4,"G","-"))</f>
        <v>-</v>
      </c>
      <c r="AT13" s="34" t="str">
        <f>IF(AS12=0,"-",IF(AS12&gt;=AS$5,"Z","-"))</f>
        <v>Z</v>
      </c>
      <c r="AU13" s="35" t="str">
        <f>IF(AS12=0,"-",IF(AS12&gt;=AS$6,"B","-"))</f>
        <v>B</v>
      </c>
      <c r="AV13" s="33" t="str">
        <f>IF(AV12=0,"-",IF(AV12&gt;=AV$4,"G","-"))</f>
        <v>-</v>
      </c>
      <c r="AW13" s="34" t="str">
        <f>IF(AV12=0,"-",IF(AV12&gt;=AV$5,"Z","-"))</f>
        <v>-</v>
      </c>
      <c r="AX13" s="35" t="str">
        <f>IF(AV12=0,"-",IF(AV12&gt;=AV$6,"B","-"))</f>
        <v>-</v>
      </c>
      <c r="AY13" s="33" t="str">
        <f>IF(AY12=0,"-",IF(AY12&gt;=AY$4,"G","-"))</f>
        <v>G</v>
      </c>
      <c r="AZ13" s="34" t="str">
        <f>IF(AY12=0,"-",IF(AY12&gt;=AY$5,"Z","-"))</f>
        <v>Z</v>
      </c>
      <c r="BA13" s="35" t="str">
        <f>IF(AY12=0,"-",IF(AY12&gt;=AY$6,"B","-"))</f>
        <v>B</v>
      </c>
      <c r="BB13" s="33" t="str">
        <f>IF(BB12=0,"-",IF(BB12&gt;=BB$4,"G","-"))</f>
        <v>-</v>
      </c>
      <c r="BC13" s="34" t="str">
        <f>IF(BB12=0,"-",IF(BB12&gt;=BB$5,"Z","-"))</f>
        <v>-</v>
      </c>
      <c r="BD13" s="35" t="str">
        <f>IF(BB12=0,"-",IF(BB12&gt;=BB$6,"B","-"))</f>
        <v>-</v>
      </c>
      <c r="BE13" s="33" t="str">
        <f>IF(BE12=0,"-",IF(BE12&gt;=BE$4,"G","-"))</f>
        <v>-</v>
      </c>
      <c r="BF13" s="34" t="str">
        <f>IF(BE12=0,"-",IF(BE12&gt;=BE$5,"Z","-"))</f>
        <v>-</v>
      </c>
      <c r="BG13" s="35" t="str">
        <f>IF(BE12=0,"-",IF(BE12&gt;=BE$6,"B","-"))</f>
        <v>B</v>
      </c>
      <c r="BH13" s="33" t="str">
        <f>IF(BH12=0,"-",IF(BH12&gt;=BH$4,"G","-"))</f>
        <v>-</v>
      </c>
      <c r="BI13" s="34" t="str">
        <f>IF(BH12=0,"-",IF(BH12&gt;=BH$5,"Z","-"))</f>
        <v>Z</v>
      </c>
      <c r="BJ13" s="35" t="str">
        <f>IF(BH12=0,"-",IF(BH12&gt;=BH$6,"B","-"))</f>
        <v>B</v>
      </c>
      <c r="BK13" s="183" t="e">
        <f>IF(AND(OR(#REF!="Brons",#REF!="Brons")),"Brons","-")</f>
        <v>#REF!</v>
      </c>
      <c r="BL13" s="104">
        <f>COUNTIF(C13:AL13,"B")</f>
        <v>4</v>
      </c>
      <c r="BM13" s="67">
        <f>COUNTIF(AM13:BJ13,"B")</f>
        <v>6</v>
      </c>
      <c r="BN13" s="58" t="str">
        <f>IF(AND(BL13&gt;=3,BM13&gt;=4),"BRONS")</f>
        <v>BRONS</v>
      </c>
      <c r="BO13" s="35" t="str">
        <f>IF(AND(BL13&gt;=4,BM13&gt;=3),"BRONS")</f>
        <v>BRONS</v>
      </c>
      <c r="BP13" s="104">
        <f>COUNTIF(C13:AL13,"z")</f>
        <v>3</v>
      </c>
      <c r="BQ13" s="67">
        <f>COUNTIF(AM13:BJ13,"z")</f>
        <v>5</v>
      </c>
      <c r="BR13" s="58" t="str">
        <f>IF(AND(BP13&gt;=3,BQ13&gt;=4),"ZILVER")</f>
        <v>ZILVER</v>
      </c>
      <c r="BS13" s="35" t="b">
        <f>IF(AND(BP13&gt;=4,BQ13&gt;=3),"ZILVER")</f>
        <v>0</v>
      </c>
      <c r="BT13" s="78">
        <f>COUNTIF(C13:AL13,"G")</f>
        <v>2</v>
      </c>
      <c r="BU13" s="67">
        <f>COUNTIF(AM13:BJ13,"G")</f>
        <v>2</v>
      </c>
      <c r="BV13" s="58" t="b">
        <f>IF(AND(BT13&gt;=3,BU13&gt;=4),"GOUD")</f>
        <v>0</v>
      </c>
      <c r="BW13" s="35" t="b">
        <f>IF(AND(BT13&gt;=4,BU13&gt;=3),"GOUD")</f>
        <v>0</v>
      </c>
    </row>
    <row r="14" spans="1:75" ht="13.5" customHeight="1">
      <c r="A14" s="420" t="s">
        <v>136</v>
      </c>
      <c r="B14" s="102"/>
      <c r="C14" s="259"/>
      <c r="D14" s="260"/>
      <c r="E14" s="261"/>
      <c r="F14" s="259"/>
      <c r="G14" s="260"/>
      <c r="H14" s="261"/>
      <c r="I14" s="260"/>
      <c r="J14" s="260"/>
      <c r="K14" s="260"/>
      <c r="L14" s="259"/>
      <c r="M14" s="260"/>
      <c r="N14" s="261"/>
      <c r="O14" s="254"/>
      <c r="P14" s="254"/>
      <c r="Q14" s="254"/>
      <c r="R14" s="375"/>
      <c r="S14" s="254"/>
      <c r="T14" s="376"/>
      <c r="U14" s="254"/>
      <c r="V14" s="254"/>
      <c r="W14" s="254"/>
      <c r="X14" s="375"/>
      <c r="Y14" s="254"/>
      <c r="Z14" s="376"/>
      <c r="AA14" s="375"/>
      <c r="AB14" s="254"/>
      <c r="AC14" s="376"/>
      <c r="AD14" s="254"/>
      <c r="AE14" s="254"/>
      <c r="AF14" s="254"/>
      <c r="AG14" s="375"/>
      <c r="AH14" s="254"/>
      <c r="AI14" s="376"/>
      <c r="AJ14" s="254"/>
      <c r="AK14" s="254"/>
      <c r="AL14" s="254"/>
      <c r="AM14" s="255"/>
      <c r="AN14" s="256"/>
      <c r="AO14" s="256"/>
      <c r="AP14" s="255"/>
      <c r="AQ14" s="256"/>
      <c r="AR14" s="257"/>
      <c r="AS14" s="256"/>
      <c r="AT14" s="256"/>
      <c r="AU14" s="256"/>
      <c r="AV14" s="255"/>
      <c r="AW14" s="256"/>
      <c r="AX14" s="257"/>
      <c r="AY14" s="255"/>
      <c r="AZ14" s="256"/>
      <c r="BA14" s="256"/>
      <c r="BB14" s="255"/>
      <c r="BC14" s="256"/>
      <c r="BD14" s="257"/>
      <c r="BE14" s="256">
        <v>25.03</v>
      </c>
      <c r="BF14" s="256"/>
      <c r="BG14" s="256"/>
      <c r="BH14" s="255">
        <v>26.99</v>
      </c>
      <c r="BI14" s="256"/>
      <c r="BJ14" s="257"/>
      <c r="BK14" s="182" t="str">
        <f>IF(AND(OR(BV15="GOUD",BW15="GOUD")),"GOUD",IF(AND(OR(BR15="ZILVER",BS15="ZILVER")),"ZILVER",IF(AND(OR(BN15="BRONS",BO15="BRONS")),"BRONS","GROEN")))</f>
        <v>GROEN</v>
      </c>
      <c r="BL14" s="63"/>
      <c r="BM14" s="64"/>
      <c r="BN14" s="55"/>
      <c r="BO14" s="64"/>
      <c r="BP14" s="66"/>
      <c r="BQ14" s="64"/>
      <c r="BR14" s="55"/>
      <c r="BS14" s="64"/>
      <c r="BT14" s="63"/>
      <c r="BU14" s="64"/>
      <c r="BV14" s="55"/>
      <c r="BW14" s="64"/>
    </row>
    <row r="15" spans="1:75" ht="13.5" customHeight="1" thickBot="1">
      <c r="A15" s="421"/>
      <c r="B15" s="103"/>
      <c r="C15" s="33" t="str">
        <f>IF(C14=0,"-",IF(C14&lt;=C$4,"G","-"))</f>
        <v>-</v>
      </c>
      <c r="D15" s="34" t="str">
        <f>IF(C14=0,"-",IF(C14&lt;=C$5,"Z","-"))</f>
        <v>-</v>
      </c>
      <c r="E15" s="35" t="str">
        <f>IF(C14=0,"-",IF(C14&lt;=C$6,"B","-"))</f>
        <v>-</v>
      </c>
      <c r="F15" s="33" t="str">
        <f>IF(F14=0,"-",IF(F14&lt;=F$4,"G","-"))</f>
        <v>-</v>
      </c>
      <c r="G15" s="34" t="str">
        <f>IF(F14=0,"-",IF(F14&lt;=F$5,"Z","-"))</f>
        <v>-</v>
      </c>
      <c r="H15" s="35" t="str">
        <f>IF(F14=0,"-",IF(F14&lt;=F$6,"B","-"))</f>
        <v>-</v>
      </c>
      <c r="I15" s="33" t="str">
        <f>IF(I14=0,"-",IF(I14&lt;=I$4,"G","-"))</f>
        <v>-</v>
      </c>
      <c r="J15" s="34" t="str">
        <f>IF(I14=0,"-",IF(I14&lt;=I$5,"Z","-"))</f>
        <v>-</v>
      </c>
      <c r="K15" s="35" t="str">
        <f>IF(I14=0,"-",IF(I14&lt;=I$6,"B","-"))</f>
        <v>-</v>
      </c>
      <c r="L15" s="33" t="str">
        <f>IF(L14=0,"-",IF(L14&lt;=L$4,"G","-"))</f>
        <v>-</v>
      </c>
      <c r="M15" s="34" t="str">
        <f>IF(L14=0,"-",IF(L14&lt;=L$5,"Z","-"))</f>
        <v>-</v>
      </c>
      <c r="N15" s="35" t="str">
        <f>IF(L14=0,"-",IF(L14&lt;=L$6,"B","-"))</f>
        <v>-</v>
      </c>
      <c r="O15" s="33" t="str">
        <f>IF(O14=0,"-",IF(O14&lt;=O$4,"G","-"))</f>
        <v>-</v>
      </c>
      <c r="P15" s="34" t="str">
        <f>IF(O14=0,"-",IF(O14&lt;=O$5,"Z","-"))</f>
        <v>-</v>
      </c>
      <c r="Q15" s="35" t="str">
        <f>IF(O14=0,"-",IF(O14&lt;=O$6,"B","-"))</f>
        <v>-</v>
      </c>
      <c r="R15" s="33" t="str">
        <f>IF(R14=0,"-",IF(R14&lt;=R$4,"G","-"))</f>
        <v>-</v>
      </c>
      <c r="S15" s="34" t="str">
        <f>IF(R14=0,"-",IF(R14&lt;=R$5,"Z","-"))</f>
        <v>-</v>
      </c>
      <c r="T15" s="35" t="str">
        <f>IF(R14=0,"-",IF(R14&lt;=R$6,"B","-"))</f>
        <v>-</v>
      </c>
      <c r="U15" s="33" t="str">
        <f>IF(U14=0,"-",IF(U14&lt;=U$4,"G","-"))</f>
        <v>-</v>
      </c>
      <c r="V15" s="34" t="str">
        <f>IF(U14=0,"-",IF(U14&lt;=U$5,"Z","-"))</f>
        <v>-</v>
      </c>
      <c r="W15" s="35" t="str">
        <f>IF(U14=0,"-",IF(U14&lt;=U$6,"B","-"))</f>
        <v>-</v>
      </c>
      <c r="X15" s="33" t="str">
        <f>IF(X14=0,"-",IF(X14&lt;=X$4,"G","-"))</f>
        <v>-</v>
      </c>
      <c r="Y15" s="34" t="str">
        <f>IF(X14=0,"-",IF(X14&lt;=X$5,"Z","-"))</f>
        <v>-</v>
      </c>
      <c r="Z15" s="35" t="str">
        <f>IF(X14=0,"-",IF(X14&lt;=X$6,"B","-"))</f>
        <v>-</v>
      </c>
      <c r="AA15" s="33" t="str">
        <f>IF(AA14=0,"-",IF(AA14&lt;=AA$4,"G","-"))</f>
        <v>-</v>
      </c>
      <c r="AB15" s="34" t="str">
        <f>IF(AA14=0,"-",IF(AA14&lt;=AA$5,"Z","-"))</f>
        <v>-</v>
      </c>
      <c r="AC15" s="35" t="str">
        <f>IF(AA14=0,"-",IF(AA14&lt;=AA$6,"B","-"))</f>
        <v>-</v>
      </c>
      <c r="AD15" s="33" t="str">
        <f>IF(AD14=0,"-",IF(AD14&lt;=AD$4,"G","-"))</f>
        <v>-</v>
      </c>
      <c r="AE15" s="34" t="str">
        <f>IF(AD14=0,"-",IF(AD14&lt;=AD$5,"Z","-"))</f>
        <v>-</v>
      </c>
      <c r="AF15" s="35" t="str">
        <f>IF(AD14=0,"-",IF(AD14&lt;=AD$6,"B","-"))</f>
        <v>-</v>
      </c>
      <c r="AG15" s="33" t="str">
        <f>IF(AG14=0,"-",IF(AG14&lt;=AG$4,"G","-"))</f>
        <v>-</v>
      </c>
      <c r="AH15" s="34" t="str">
        <f>IF(AG14=0,"-",IF(AG14&lt;=AG$5,"Z","-"))</f>
        <v>-</v>
      </c>
      <c r="AI15" s="35" t="str">
        <f>IF(AG14=0,"-",IF(AG14&lt;=AG$6,"B","-"))</f>
        <v>-</v>
      </c>
      <c r="AJ15" s="33" t="str">
        <f>IF(AJ14=0,"-",IF(AJ14&lt;=AJ$4,"G","-"))</f>
        <v>-</v>
      </c>
      <c r="AK15" s="34" t="str">
        <f>IF(AJ14=0,"-",IF(AJ14&lt;=AJ$5,"Z","-"))</f>
        <v>-</v>
      </c>
      <c r="AL15" s="35" t="str">
        <f>IF(AJ14=0,"-",IF(AJ14&lt;=AJ$6,"B","-"))</f>
        <v>-</v>
      </c>
      <c r="AM15" s="33" t="str">
        <f>IF(AM14=0,"-",IF(AM14&gt;=AM$4,"G","-"))</f>
        <v>-</v>
      </c>
      <c r="AN15" s="34" t="str">
        <f>IF(AM14=0,"-",IF(AM14&gt;=AM$5,"Z","-"))</f>
        <v>-</v>
      </c>
      <c r="AO15" s="35" t="str">
        <f>IF(AM14=0,"-",IF(AM14&gt;=AM$6,"B","-"))</f>
        <v>-</v>
      </c>
      <c r="AP15" s="33" t="str">
        <f>IF(AP14=0,"-",IF(AP14&gt;=AP$4,"G","-"))</f>
        <v>-</v>
      </c>
      <c r="AQ15" s="34" t="str">
        <f>IF(AP14=0,"-",IF(AP14&gt;=AP$5,"Z","-"))</f>
        <v>-</v>
      </c>
      <c r="AR15" s="35" t="str">
        <f>IF(AP14=0,"-",IF(AP14&gt;=AP$6,"B","-"))</f>
        <v>-</v>
      </c>
      <c r="AS15" s="33" t="str">
        <f>IF(AS14=0,"-",IF(AS14&gt;=AS$4,"G","-"))</f>
        <v>-</v>
      </c>
      <c r="AT15" s="34" t="str">
        <f>IF(AS14=0,"-",IF(AS14&gt;=AS$5,"Z","-"))</f>
        <v>-</v>
      </c>
      <c r="AU15" s="35" t="str">
        <f>IF(AS14=0,"-",IF(AS14&gt;=AS$6,"B","-"))</f>
        <v>-</v>
      </c>
      <c r="AV15" s="33" t="str">
        <f>IF(AV14=0,"-",IF(AV14&gt;=AV$4,"G","-"))</f>
        <v>-</v>
      </c>
      <c r="AW15" s="34" t="str">
        <f>IF(AV14=0,"-",IF(AV14&gt;=AV$5,"Z","-"))</f>
        <v>-</v>
      </c>
      <c r="AX15" s="35" t="str">
        <f>IF(AV14=0,"-",IF(AV14&gt;=AV$6,"B","-"))</f>
        <v>-</v>
      </c>
      <c r="AY15" s="33" t="str">
        <f>IF(AY14=0,"-",IF(AY14&gt;=AY$4,"G","-"))</f>
        <v>-</v>
      </c>
      <c r="AZ15" s="34" t="str">
        <f>IF(AY14=0,"-",IF(AY14&gt;=AY$5,"Z","-"))</f>
        <v>-</v>
      </c>
      <c r="BA15" s="35" t="str">
        <f>IF(AY14=0,"-",IF(AY14&gt;=AY$6,"B","-"))</f>
        <v>-</v>
      </c>
      <c r="BB15" s="33" t="str">
        <f>IF(BB14=0,"-",IF(BB14&gt;=BB$4,"G","-"))</f>
        <v>-</v>
      </c>
      <c r="BC15" s="34" t="str">
        <f>IF(BB14=0,"-",IF(BB14&gt;=BB$5,"Z","-"))</f>
        <v>-</v>
      </c>
      <c r="BD15" s="35" t="str">
        <f>IF(BB14=0,"-",IF(BB14&gt;=BB$6,"B","-"))</f>
        <v>-</v>
      </c>
      <c r="BE15" s="33" t="str">
        <f>IF(BE14=0,"-",IF(BE14&gt;=BE$4,"G","-"))</f>
        <v>-</v>
      </c>
      <c r="BF15" s="34" t="str">
        <f>IF(BE14=0,"-",IF(BE14&gt;=BE$5,"Z","-"))</f>
        <v>Z</v>
      </c>
      <c r="BG15" s="35" t="str">
        <f>IF(BE14=0,"-",IF(BE14&gt;=BE$6,"B","-"))</f>
        <v>B</v>
      </c>
      <c r="BH15" s="33" t="str">
        <f>IF(BH14=0,"-",IF(BH14&gt;=BH$4,"G","-"))</f>
        <v>-</v>
      </c>
      <c r="BI15" s="34" t="str">
        <f>IF(BH14=0,"-",IF(BH14&gt;=BH$5,"Z","-"))</f>
        <v>-</v>
      </c>
      <c r="BJ15" s="35" t="str">
        <f>IF(BH14=0,"-",IF(BH14&gt;=BH$6,"B","-"))</f>
        <v>B</v>
      </c>
      <c r="BK15" s="183" t="e">
        <f>IF(AND(OR(#REF!="Brons",#REF!="Brons")),"Brons","-")</f>
        <v>#REF!</v>
      </c>
      <c r="BL15" s="104">
        <f>COUNTIF(C15:AL15,"B")</f>
        <v>0</v>
      </c>
      <c r="BM15" s="67">
        <f>COUNTIF(AM15:BJ15,"B")</f>
        <v>2</v>
      </c>
      <c r="BN15" s="58" t="b">
        <f>IF(AND(BL15&gt;=3,BM15&gt;=4),"BRONS")</f>
        <v>0</v>
      </c>
      <c r="BO15" s="35" t="b">
        <f>IF(AND(BL15&gt;=4,BM15&gt;=3),"BRONS")</f>
        <v>0</v>
      </c>
      <c r="BP15" s="104">
        <f>COUNTIF(C15:AL15,"z")</f>
        <v>0</v>
      </c>
      <c r="BQ15" s="67">
        <f>COUNTIF(AM15:BJ15,"z")</f>
        <v>1</v>
      </c>
      <c r="BR15" s="58" t="b">
        <f>IF(AND(BP15&gt;=3,BQ15&gt;=4),"ZILVER")</f>
        <v>0</v>
      </c>
      <c r="BS15" s="35" t="b">
        <f>IF(AND(BP15&gt;=4,BQ15&gt;=3),"ZILVER")</f>
        <v>0</v>
      </c>
      <c r="BT15" s="78">
        <f>COUNTIF(C15:AL15,"G")</f>
        <v>0</v>
      </c>
      <c r="BU15" s="67">
        <f>COUNTIF(AM15:BJ15,"G")</f>
        <v>0</v>
      </c>
      <c r="BV15" s="58" t="b">
        <f>IF(AND(BT15&gt;=3,BU15&gt;=4),"GOUD")</f>
        <v>0</v>
      </c>
      <c r="BW15" s="35" t="b">
        <f>IF(AND(BT15&gt;=4,BU15&gt;=3),"GOUD")</f>
        <v>0</v>
      </c>
    </row>
    <row r="16" spans="1:75" ht="13.5" customHeight="1">
      <c r="A16" s="373" t="s">
        <v>158</v>
      </c>
      <c r="B16" s="102"/>
      <c r="C16" s="259">
        <v>12.6</v>
      </c>
      <c r="D16" s="260"/>
      <c r="E16" s="261"/>
      <c r="F16" s="259">
        <v>20.2</v>
      </c>
      <c r="G16" s="260"/>
      <c r="H16" s="261"/>
      <c r="I16" s="260"/>
      <c r="J16" s="260"/>
      <c r="K16" s="260"/>
      <c r="L16" s="259"/>
      <c r="M16" s="260"/>
      <c r="N16" s="261"/>
      <c r="O16" s="254">
        <v>103.4</v>
      </c>
      <c r="P16" s="254"/>
      <c r="Q16" s="254"/>
      <c r="R16" s="375"/>
      <c r="S16" s="254"/>
      <c r="T16" s="376"/>
      <c r="U16" s="254"/>
      <c r="V16" s="254"/>
      <c r="W16" s="254"/>
      <c r="X16" s="375"/>
      <c r="Y16" s="254"/>
      <c r="Z16" s="376"/>
      <c r="AA16" s="375">
        <v>528</v>
      </c>
      <c r="AB16" s="254"/>
      <c r="AC16" s="376"/>
      <c r="AD16" s="254"/>
      <c r="AE16" s="254"/>
      <c r="AF16" s="254"/>
      <c r="AG16" s="375"/>
      <c r="AH16" s="254"/>
      <c r="AI16" s="376"/>
      <c r="AJ16" s="254"/>
      <c r="AK16" s="254"/>
      <c r="AL16" s="254"/>
      <c r="AM16" s="255">
        <v>1.3</v>
      </c>
      <c r="AN16" s="256"/>
      <c r="AO16" s="256"/>
      <c r="AP16" s="255">
        <v>4.84</v>
      </c>
      <c r="AQ16" s="256"/>
      <c r="AR16" s="257"/>
      <c r="AS16" s="256"/>
      <c r="AT16" s="256"/>
      <c r="AU16" s="256"/>
      <c r="AV16" s="255"/>
      <c r="AW16" s="256"/>
      <c r="AX16" s="257"/>
      <c r="AY16" s="255">
        <v>6.92</v>
      </c>
      <c r="AZ16" s="256"/>
      <c r="BA16" s="256"/>
      <c r="BB16" s="255"/>
      <c r="BC16" s="256"/>
      <c r="BD16" s="257"/>
      <c r="BE16" s="255">
        <v>13.82</v>
      </c>
      <c r="BF16" s="256"/>
      <c r="BG16" s="256"/>
      <c r="BH16" s="255">
        <v>22.47</v>
      </c>
      <c r="BI16" s="256"/>
      <c r="BJ16" s="256"/>
      <c r="BK16" s="182" t="str">
        <f>IF(AND(OR(BV17="GOUD",BW17="GOUD")),"GOUD",IF(AND(OR(BR17="ZILVER",BS17="ZILVER")),"ZILVER",IF(AND(OR(BN17="BRONS",BO17="BRONS")),"BRONS","GROEN")))</f>
        <v>BRONS</v>
      </c>
      <c r="BL16" s="63"/>
      <c r="BM16" s="64"/>
      <c r="BN16" s="55"/>
      <c r="BO16" s="64"/>
      <c r="BP16" s="66"/>
      <c r="BQ16" s="64"/>
      <c r="BR16" s="55"/>
      <c r="BS16" s="64"/>
      <c r="BT16" s="63"/>
      <c r="BU16" s="64"/>
      <c r="BV16" s="55"/>
      <c r="BW16" s="64"/>
    </row>
    <row r="17" spans="1:75" ht="13.5" customHeight="1" thickBot="1">
      <c r="A17" s="374"/>
      <c r="B17" s="103"/>
      <c r="C17" s="33" t="str">
        <f>IF(C16=0,"-",IF(C16&lt;=C$4,"G","-"))</f>
        <v>-</v>
      </c>
      <c r="D17" s="34" t="str">
        <f>IF(C16=0,"-",IF(C16&lt;=C$5,"Z","-"))</f>
        <v>Z</v>
      </c>
      <c r="E17" s="35" t="str">
        <f>IF(C16=0,"-",IF(C16&lt;=C$6,"B","-"))</f>
        <v>B</v>
      </c>
      <c r="F17" s="33" t="str">
        <f>IF(F16=0,"-",IF(F16&lt;=F$4,"G","-"))</f>
        <v>-</v>
      </c>
      <c r="G17" s="34" t="str">
        <f>IF(F16=0,"-",IF(F16&lt;=F$5,"Z","-"))</f>
        <v>-</v>
      </c>
      <c r="H17" s="35" t="str">
        <f>IF(F16=0,"-",IF(F16&lt;=F$6,"B","-"))</f>
        <v>B</v>
      </c>
      <c r="I17" s="33" t="str">
        <f>IF(I16=0,"-",IF(I16&lt;=I$4,"G","-"))</f>
        <v>-</v>
      </c>
      <c r="J17" s="34" t="str">
        <f>IF(I16=0,"-",IF(I16&lt;=I$5,"Z","-"))</f>
        <v>-</v>
      </c>
      <c r="K17" s="35" t="str">
        <f>IF(I16=0,"-",IF(I16&lt;=I$6,"B","-"))</f>
        <v>-</v>
      </c>
      <c r="L17" s="33" t="str">
        <f>IF(L16=0,"-",IF(L16&lt;=L$4,"G","-"))</f>
        <v>-</v>
      </c>
      <c r="M17" s="34" t="str">
        <f>IF(L16=0,"-",IF(L16&lt;=L$5,"Z","-"))</f>
        <v>-</v>
      </c>
      <c r="N17" s="35" t="str">
        <f>IF(L16=0,"-",IF(L16&lt;=L$6,"B","-"))</f>
        <v>-</v>
      </c>
      <c r="O17" s="33" t="str">
        <f>IF(O16=0,"-",IF(O16&lt;=O$4,"G","-"))</f>
        <v>-</v>
      </c>
      <c r="P17" s="34" t="str">
        <f>IF(O16=0,"-",IF(O16&lt;=O$5,"Z","-"))</f>
        <v>-</v>
      </c>
      <c r="Q17" s="35" t="str">
        <f>IF(O16=0,"-",IF(O16&lt;=O$6,"B","-"))</f>
        <v>B</v>
      </c>
      <c r="R17" s="33" t="str">
        <f>IF(R16=0,"-",IF(R16&lt;=R$4,"G","-"))</f>
        <v>-</v>
      </c>
      <c r="S17" s="34" t="str">
        <f>IF(R16=0,"-",IF(R16&lt;=R$5,"Z","-"))</f>
        <v>-</v>
      </c>
      <c r="T17" s="35" t="str">
        <f>IF(R16=0,"-",IF(R16&lt;=R$6,"B","-"))</f>
        <v>-</v>
      </c>
      <c r="U17" s="33" t="str">
        <f>IF(U16=0,"-",IF(U16&lt;=U$4,"G","-"))</f>
        <v>-</v>
      </c>
      <c r="V17" s="34" t="str">
        <f>IF(U16=0,"-",IF(U16&lt;=U$5,"Z","-"))</f>
        <v>-</v>
      </c>
      <c r="W17" s="35" t="str">
        <f>IF(U16=0,"-",IF(U16&lt;=U$6,"B","-"))</f>
        <v>-</v>
      </c>
      <c r="X17" s="33" t="str">
        <f>IF(X16=0,"-",IF(X16&lt;=X$4,"G","-"))</f>
        <v>-</v>
      </c>
      <c r="Y17" s="34" t="str">
        <f>IF(X16=0,"-",IF(X16&lt;=X$5,"Z","-"))</f>
        <v>-</v>
      </c>
      <c r="Z17" s="35" t="str">
        <f>IF(X16=0,"-",IF(X16&lt;=X$6,"B","-"))</f>
        <v>-</v>
      </c>
      <c r="AA17" s="33" t="str">
        <f>IF(AA16=0,"-",IF(AA16&lt;=AA$4,"G","-"))</f>
        <v>-</v>
      </c>
      <c r="AB17" s="34" t="str">
        <f>IF(AA16=0,"-",IF(AA16&lt;=AA$5,"Z","-"))</f>
        <v>-</v>
      </c>
      <c r="AC17" s="35" t="str">
        <f>IF(AA16=0,"-",IF(AA16&lt;=AA$6,"B","-"))</f>
        <v>B</v>
      </c>
      <c r="AD17" s="33" t="str">
        <f>IF(AD16=0,"-",IF(AD16&lt;=AD$4,"G","-"))</f>
        <v>-</v>
      </c>
      <c r="AE17" s="34" t="str">
        <f>IF(AD16=0,"-",IF(AD16&lt;=AD$5,"Z","-"))</f>
        <v>-</v>
      </c>
      <c r="AF17" s="35" t="str">
        <f>IF(AD16=0,"-",IF(AD16&lt;=AD$6,"B","-"))</f>
        <v>-</v>
      </c>
      <c r="AG17" s="33" t="str">
        <f>IF(AG16=0,"-",IF(AG16&lt;=AG$4,"G","-"))</f>
        <v>-</v>
      </c>
      <c r="AH17" s="34" t="str">
        <f>IF(AG16=0,"-",IF(AG16&lt;=AG$5,"Z","-"))</f>
        <v>-</v>
      </c>
      <c r="AI17" s="35" t="str">
        <f>IF(AG16=0,"-",IF(AG16&lt;=AG$6,"B","-"))</f>
        <v>-</v>
      </c>
      <c r="AJ17" s="33" t="str">
        <f>IF(AJ16=0,"-",IF(AJ16&lt;=AJ$4,"G","-"))</f>
        <v>-</v>
      </c>
      <c r="AK17" s="34" t="str">
        <f>IF(AJ16=0,"-",IF(AJ16&lt;=AJ$5,"Z","-"))</f>
        <v>-</v>
      </c>
      <c r="AL17" s="35" t="str">
        <f>IF(AJ16=0,"-",IF(AJ16&lt;=AJ$6,"B","-"))</f>
        <v>-</v>
      </c>
      <c r="AM17" s="33" t="str">
        <f>IF(AM16=0,"-",IF(AM16&gt;=AM$4,"G","-"))</f>
        <v>-</v>
      </c>
      <c r="AN17" s="34" t="str">
        <f>IF(AM16=0,"-",IF(AM16&gt;=AM$5,"Z","-"))</f>
        <v>-</v>
      </c>
      <c r="AO17" s="35" t="str">
        <f>IF(AM16=0,"-",IF(AM16&gt;=AM$6,"B","-"))</f>
        <v>B</v>
      </c>
      <c r="AP17" s="33" t="str">
        <f>IF(AP16=0,"-",IF(AP16&gt;=AP$4,"G","-"))</f>
        <v>-</v>
      </c>
      <c r="AQ17" s="34" t="str">
        <f>IF(AP16=0,"-",IF(AP16&gt;=AP$5,"Z","-"))</f>
        <v>-</v>
      </c>
      <c r="AR17" s="35" t="str">
        <f>IF(AP16=0,"-",IF(AP16&gt;=AP$6,"B","-"))</f>
        <v>B</v>
      </c>
      <c r="AS17" s="33" t="str">
        <f>IF(AS16=0,"-",IF(AS16&gt;=AS$4,"G","-"))</f>
        <v>-</v>
      </c>
      <c r="AT17" s="34" t="str">
        <f>IF(AS16=0,"-",IF(AS16&gt;=AS$5,"Z","-"))</f>
        <v>-</v>
      </c>
      <c r="AU17" s="35" t="str">
        <f>IF(AS16=0,"-",IF(AS16&gt;=AS$6,"B","-"))</f>
        <v>-</v>
      </c>
      <c r="AV17" s="33" t="str">
        <f>IF(AV16=0,"-",IF(AV16&gt;=AV$4,"G","-"))</f>
        <v>-</v>
      </c>
      <c r="AW17" s="34" t="str">
        <f>IF(AV16=0,"-",IF(AV16&gt;=AV$5,"Z","-"))</f>
        <v>-</v>
      </c>
      <c r="AX17" s="35" t="str">
        <f>IF(AV16=0,"-",IF(AV16&gt;=AV$6,"B","-"))</f>
        <v>-</v>
      </c>
      <c r="AY17" s="33" t="str">
        <f>IF(AY16=0,"-",IF(AY16&gt;=AY$4,"G","-"))</f>
        <v>-</v>
      </c>
      <c r="AZ17" s="34" t="str">
        <f>IF(AY16=0,"-",IF(AY16&gt;=AY$5,"Z","-"))</f>
        <v>-</v>
      </c>
      <c r="BA17" s="35" t="str">
        <f>IF(AY16=0,"-",IF(AY16&gt;=AY$6,"B","-"))</f>
        <v>-</v>
      </c>
      <c r="BB17" s="33" t="str">
        <f>IF(BB16=0,"-",IF(BB16&gt;=BB$4,"G","-"))</f>
        <v>-</v>
      </c>
      <c r="BC17" s="34" t="str">
        <f>IF(BB16=0,"-",IF(BB16&gt;=BB$5,"Z","-"))</f>
        <v>-</v>
      </c>
      <c r="BD17" s="35" t="str">
        <f>IF(BB16=0,"-",IF(BB16&gt;=BB$6,"B","-"))</f>
        <v>-</v>
      </c>
      <c r="BE17" s="33" t="str">
        <f>IF(BE16=0,"-",IF(BE16&gt;=BE$4,"G","-"))</f>
        <v>-</v>
      </c>
      <c r="BF17" s="34" t="str">
        <f>IF(BE16=0,"-",IF(BE16&gt;=BE$5,"Z","-"))</f>
        <v>-</v>
      </c>
      <c r="BG17" s="35" t="str">
        <f>IF(BE16=0,"-",IF(BE16&gt;=BE$6,"B","-"))</f>
        <v>-</v>
      </c>
      <c r="BH17" s="33" t="str">
        <f>IF(BH16=0,"-",IF(BH16&gt;=BH$4,"G","-"))</f>
        <v>-</v>
      </c>
      <c r="BI17" s="34" t="str">
        <f>IF(BH16=0,"-",IF(BH16&gt;=BH$5,"Z","-"))</f>
        <v>-</v>
      </c>
      <c r="BJ17" s="35" t="str">
        <f>IF(BH16=0,"-",IF(BH16&gt;=BH$6,"B","-"))</f>
        <v>B</v>
      </c>
      <c r="BK17" s="183" t="e">
        <f>IF(AND(OR(#REF!="Brons",#REF!="Brons")),"Brons","-")</f>
        <v>#REF!</v>
      </c>
      <c r="BL17" s="104">
        <f>COUNTIF(C17:AL17,"B")</f>
        <v>4</v>
      </c>
      <c r="BM17" s="67">
        <f>COUNTIF(AM17:BJ17,"B")</f>
        <v>3</v>
      </c>
      <c r="BN17" s="58" t="b">
        <f>IF(AND(BL17&gt;=3,BM17&gt;=4),"BRONS")</f>
        <v>0</v>
      </c>
      <c r="BO17" s="35" t="str">
        <f>IF(AND(BL17&gt;=4,BM17&gt;=3),"BRONS")</f>
        <v>BRONS</v>
      </c>
      <c r="BP17" s="104">
        <f>COUNTIF(C17:AL17,"z")</f>
        <v>1</v>
      </c>
      <c r="BQ17" s="67">
        <f>COUNTIF(AM17:BJ17,"z")</f>
        <v>0</v>
      </c>
      <c r="BR17" s="58" t="b">
        <f>IF(AND(BP17&gt;=3,BQ17&gt;=4),"ZILVER")</f>
        <v>0</v>
      </c>
      <c r="BS17" s="35" t="b">
        <f>IF(AND(BP17&gt;=4,BQ17&gt;=3),"ZILVER")</f>
        <v>0</v>
      </c>
      <c r="BT17" s="78">
        <f>COUNTIF(C17:AL17,"G")</f>
        <v>0</v>
      </c>
      <c r="BU17" s="67">
        <f>COUNTIF(AM17:BJ17,"G")</f>
        <v>0</v>
      </c>
      <c r="BV17" s="58" t="b">
        <f>IF(AND(BT17&gt;=3,BU17&gt;=4),"GOUD")</f>
        <v>0</v>
      </c>
      <c r="BW17" s="35" t="b">
        <f>IF(AND(BT17&gt;=4,BU17&gt;=3),"GOUD")</f>
        <v>0</v>
      </c>
    </row>
    <row r="18" spans="1:75" ht="13.5" customHeight="1">
      <c r="A18" s="373"/>
      <c r="B18" s="102"/>
      <c r="C18" s="307"/>
      <c r="D18" s="308"/>
      <c r="E18" s="309"/>
      <c r="F18" s="251"/>
      <c r="G18" s="252"/>
      <c r="H18" s="253"/>
      <c r="I18" s="251"/>
      <c r="J18" s="252"/>
      <c r="K18" s="253"/>
      <c r="L18" s="251"/>
      <c r="M18" s="252"/>
      <c r="N18" s="253"/>
      <c r="O18" s="258"/>
      <c r="P18" s="258"/>
      <c r="Q18" s="258"/>
      <c r="R18" s="324"/>
      <c r="S18" s="250"/>
      <c r="T18" s="325"/>
      <c r="U18" s="258"/>
      <c r="V18" s="258"/>
      <c r="W18" s="258"/>
      <c r="X18" s="324"/>
      <c r="Y18" s="250"/>
      <c r="Z18" s="325"/>
      <c r="AA18" s="324"/>
      <c r="AB18" s="250"/>
      <c r="AC18" s="325"/>
      <c r="AD18" s="250"/>
      <c r="AE18" s="250"/>
      <c r="AF18" s="250"/>
      <c r="AG18" s="324"/>
      <c r="AH18" s="250"/>
      <c r="AI18" s="325"/>
      <c r="AJ18" s="250"/>
      <c r="AK18" s="250"/>
      <c r="AL18" s="250"/>
      <c r="AM18" s="244"/>
      <c r="AN18" s="245"/>
      <c r="AO18" s="245"/>
      <c r="AP18" s="214"/>
      <c r="AQ18" s="215"/>
      <c r="AR18" s="215"/>
      <c r="AS18" s="244"/>
      <c r="AT18" s="245"/>
      <c r="AU18" s="246"/>
      <c r="AV18" s="244"/>
      <c r="AW18" s="245"/>
      <c r="AX18" s="246"/>
      <c r="AY18" s="244"/>
      <c r="AZ18" s="245"/>
      <c r="BA18" s="245"/>
      <c r="BB18" s="244"/>
      <c r="BC18" s="245"/>
      <c r="BD18" s="246"/>
      <c r="BE18" s="214"/>
      <c r="BF18" s="215"/>
      <c r="BG18" s="215"/>
      <c r="BH18" s="255"/>
      <c r="BI18" s="256"/>
      <c r="BJ18" s="256"/>
      <c r="BK18" s="182" t="str">
        <f>IF(AND(OR(BV19="GOUD",BW19="GOUD")),"GOUD",IF(AND(OR(BR19="ZILVER",BS19="ZILVER")),"ZILVER",IF(AND(OR(BN19="BRONS",BO19="BRONS")),"BRONS","GROEN")))</f>
        <v>GROEN</v>
      </c>
      <c r="BL18" s="63"/>
      <c r="BM18" s="64"/>
      <c r="BN18" s="55"/>
      <c r="BO18" s="64"/>
      <c r="BP18" s="66"/>
      <c r="BQ18" s="64"/>
      <c r="BR18" s="55"/>
      <c r="BS18" s="64"/>
      <c r="BT18" s="63"/>
      <c r="BU18" s="64"/>
      <c r="BV18" s="55"/>
      <c r="BW18" s="64"/>
    </row>
    <row r="19" spans="1:75" ht="13.5" customHeight="1" thickBot="1">
      <c r="A19" s="374"/>
      <c r="B19" s="103"/>
      <c r="C19" s="33" t="str">
        <f>IF(C18=0,"-",IF(C18&lt;=C$4,"G","-"))</f>
        <v>-</v>
      </c>
      <c r="D19" s="34" t="str">
        <f>IF(C18=0,"-",IF(C18&lt;=C$5,"Z","-"))</f>
        <v>-</v>
      </c>
      <c r="E19" s="35" t="str">
        <f>IF(C18=0,"-",IF(C18&lt;=C$6,"B","-"))</f>
        <v>-</v>
      </c>
      <c r="F19" s="33" t="str">
        <f>IF(F18=0,"-",IF(F18&lt;=F$4,"G","-"))</f>
        <v>-</v>
      </c>
      <c r="G19" s="34" t="str">
        <f>IF(F18=0,"-",IF(F18&lt;=F$5,"Z","-"))</f>
        <v>-</v>
      </c>
      <c r="H19" s="35" t="str">
        <f>IF(F18=0,"-",IF(F18&lt;=F$6,"B","-"))</f>
        <v>-</v>
      </c>
      <c r="I19" s="33" t="str">
        <f>IF(I18=0,"-",IF(I18&lt;=I$4,"G","-"))</f>
        <v>-</v>
      </c>
      <c r="J19" s="34" t="str">
        <f>IF(I18=0,"-",IF(I18&lt;=I$5,"Z","-"))</f>
        <v>-</v>
      </c>
      <c r="K19" s="35" t="str">
        <f>IF(I18=0,"-",IF(I18&lt;=I$6,"B","-"))</f>
        <v>-</v>
      </c>
      <c r="L19" s="33" t="str">
        <f>IF(L18=0,"-",IF(L18&lt;=L$4,"G","-"))</f>
        <v>-</v>
      </c>
      <c r="M19" s="34" t="str">
        <f>IF(L18=0,"-",IF(L18&lt;=L$5,"Z","-"))</f>
        <v>-</v>
      </c>
      <c r="N19" s="35" t="str">
        <f>IF(L18=0,"-",IF(L18&lt;=L$6,"B","-"))</f>
        <v>-</v>
      </c>
      <c r="O19" s="33" t="str">
        <f>IF(O18=0,"-",IF(O18&lt;=O$4,"G","-"))</f>
        <v>-</v>
      </c>
      <c r="P19" s="34" t="str">
        <f>IF(O18=0,"-",IF(O18&lt;=O$5,"Z","-"))</f>
        <v>-</v>
      </c>
      <c r="Q19" s="35" t="str">
        <f>IF(O18=0,"-",IF(O18&lt;=O$6,"B","-"))</f>
        <v>-</v>
      </c>
      <c r="R19" s="33" t="str">
        <f>IF(R18=0,"-",IF(R18&lt;=R$4,"G","-"))</f>
        <v>-</v>
      </c>
      <c r="S19" s="34" t="str">
        <f>IF(R18=0,"-",IF(R18&lt;=R$5,"Z","-"))</f>
        <v>-</v>
      </c>
      <c r="T19" s="35" t="str">
        <f>IF(R18=0,"-",IF(R18&lt;=R$6,"B","-"))</f>
        <v>-</v>
      </c>
      <c r="U19" s="33" t="str">
        <f>IF(U18=0,"-",IF(U18&lt;=U$4,"G","-"))</f>
        <v>-</v>
      </c>
      <c r="V19" s="34" t="str">
        <f>IF(U18=0,"-",IF(U18&lt;=U$5,"Z","-"))</f>
        <v>-</v>
      </c>
      <c r="W19" s="35" t="str">
        <f>IF(U18=0,"-",IF(U18&lt;=U$6,"B","-"))</f>
        <v>-</v>
      </c>
      <c r="X19" s="33" t="str">
        <f>IF(X18=0,"-",IF(X18&lt;=X$4,"G","-"))</f>
        <v>-</v>
      </c>
      <c r="Y19" s="34" t="str">
        <f>IF(X18=0,"-",IF(X18&lt;=X$5,"Z","-"))</f>
        <v>-</v>
      </c>
      <c r="Z19" s="35" t="str">
        <f>IF(X18=0,"-",IF(X18&lt;=X$6,"B","-"))</f>
        <v>-</v>
      </c>
      <c r="AA19" s="33" t="str">
        <f>IF(AA18=0,"-",IF(AA18&lt;=AA$4,"G","-"))</f>
        <v>-</v>
      </c>
      <c r="AB19" s="34" t="str">
        <f>IF(AA18=0,"-",IF(AA18&lt;=AA$5,"Z","-"))</f>
        <v>-</v>
      </c>
      <c r="AC19" s="35" t="str">
        <f>IF(AA18=0,"-",IF(AA18&lt;=AA$6,"B","-"))</f>
        <v>-</v>
      </c>
      <c r="AD19" s="33" t="str">
        <f>IF(AD18=0,"-",IF(AD18&lt;=AD$4,"G","-"))</f>
        <v>-</v>
      </c>
      <c r="AE19" s="34" t="str">
        <f>IF(AD18=0,"-",IF(AD18&lt;=AD$5,"Z","-"))</f>
        <v>-</v>
      </c>
      <c r="AF19" s="35" t="str">
        <f>IF(AD18=0,"-",IF(AD18&lt;=AD$6,"B","-"))</f>
        <v>-</v>
      </c>
      <c r="AG19" s="33" t="str">
        <f>IF(AG18=0,"-",IF(AG18&lt;=AG$4,"G","-"))</f>
        <v>-</v>
      </c>
      <c r="AH19" s="34" t="str">
        <f>IF(AG18=0,"-",IF(AG18&lt;=AG$5,"Z","-"))</f>
        <v>-</v>
      </c>
      <c r="AI19" s="35" t="str">
        <f>IF(AG18=0,"-",IF(AG18&lt;=AG$6,"B","-"))</f>
        <v>-</v>
      </c>
      <c r="AJ19" s="33" t="str">
        <f>IF(AJ18=0,"-",IF(AJ18&lt;=AJ$4,"G","-"))</f>
        <v>-</v>
      </c>
      <c r="AK19" s="34" t="str">
        <f>IF(AJ18=0,"-",IF(AJ18&lt;=AJ$5,"Z","-"))</f>
        <v>-</v>
      </c>
      <c r="AL19" s="35" t="str">
        <f>IF(AJ18=0,"-",IF(AJ18&lt;=AJ$6,"B","-"))</f>
        <v>-</v>
      </c>
      <c r="AM19" s="33" t="str">
        <f>IF(AM18=0,"-",IF(AM18&gt;=AM$4,"G","-"))</f>
        <v>-</v>
      </c>
      <c r="AN19" s="34" t="str">
        <f>IF(AM18=0,"-",IF(AM18&gt;=AM$5,"Z","-"))</f>
        <v>-</v>
      </c>
      <c r="AO19" s="35" t="str">
        <f>IF(AM18=0,"-",IF(AM18&gt;=AM$6,"B","-"))</f>
        <v>-</v>
      </c>
      <c r="AP19" s="33" t="str">
        <f>IF(AP18=0,"-",IF(AP18&gt;=AP$4,"G","-"))</f>
        <v>-</v>
      </c>
      <c r="AQ19" s="34" t="str">
        <f>IF(AP18=0,"-",IF(AP18&gt;=AP$5,"Z","-"))</f>
        <v>-</v>
      </c>
      <c r="AR19" s="35" t="str">
        <f>IF(AP18=0,"-",IF(AP18&gt;=AP$6,"B","-"))</f>
        <v>-</v>
      </c>
      <c r="AS19" s="33" t="str">
        <f>IF(AS18=0,"-",IF(AS18&gt;=AS$4,"G","-"))</f>
        <v>-</v>
      </c>
      <c r="AT19" s="34" t="str">
        <f>IF(AS18=0,"-",IF(AS18&gt;=AS$5,"Z","-"))</f>
        <v>-</v>
      </c>
      <c r="AU19" s="35" t="str">
        <f>IF(AS18=0,"-",IF(AS18&gt;=AS$6,"B","-"))</f>
        <v>-</v>
      </c>
      <c r="AV19" s="33" t="str">
        <f>IF(AV18=0,"-",IF(AV18&gt;=AV$4,"G","-"))</f>
        <v>-</v>
      </c>
      <c r="AW19" s="34" t="str">
        <f>IF(AV18=0,"-",IF(AV18&gt;=AV$5,"Z","-"))</f>
        <v>-</v>
      </c>
      <c r="AX19" s="35" t="str">
        <f>IF(AV18=0,"-",IF(AV18&gt;=AV$6,"B","-"))</f>
        <v>-</v>
      </c>
      <c r="AY19" s="33" t="str">
        <f>IF(AY18=0,"-",IF(AY18&gt;=AY$4,"G","-"))</f>
        <v>-</v>
      </c>
      <c r="AZ19" s="34" t="str">
        <f>IF(AY18=0,"-",IF(AY18&gt;=AY$5,"Z","-"))</f>
        <v>-</v>
      </c>
      <c r="BA19" s="35" t="str">
        <f>IF(AY18=0,"-",IF(AY18&gt;=AY$6,"B","-"))</f>
        <v>-</v>
      </c>
      <c r="BB19" s="33" t="str">
        <f>IF(BB18=0,"-",IF(BB18&gt;=BB$4,"G","-"))</f>
        <v>-</v>
      </c>
      <c r="BC19" s="34" t="str">
        <f>IF(BB18=0,"-",IF(BB18&gt;=BB$5,"Z","-"))</f>
        <v>-</v>
      </c>
      <c r="BD19" s="35" t="str">
        <f>IF(BB18=0,"-",IF(BB18&gt;=BB$6,"B","-"))</f>
        <v>-</v>
      </c>
      <c r="BE19" s="33" t="str">
        <f>IF(BE18=0,"-",IF(BE18&gt;=BE$4,"G","-"))</f>
        <v>-</v>
      </c>
      <c r="BF19" s="34" t="str">
        <f>IF(BE18=0,"-",IF(BE18&gt;=BE$5,"Z","-"))</f>
        <v>-</v>
      </c>
      <c r="BG19" s="35" t="str">
        <f>IF(BE18=0,"-",IF(BE18&gt;=BE$6,"B","-"))</f>
        <v>-</v>
      </c>
      <c r="BH19" s="33" t="str">
        <f>IF(BH18=0,"-",IF(BH18&gt;=BH$4,"G","-"))</f>
        <v>-</v>
      </c>
      <c r="BI19" s="34" t="str">
        <f>IF(BH18=0,"-",IF(BH18&gt;=BH$5,"Z","-"))</f>
        <v>-</v>
      </c>
      <c r="BJ19" s="35" t="str">
        <f>IF(BH18=0,"-",IF(BH18&gt;=BH$6,"B","-"))</f>
        <v>-</v>
      </c>
      <c r="BK19" s="183" t="e">
        <f>IF(AND(OR(#REF!="Brons",#REF!="Brons")),"Brons","-")</f>
        <v>#REF!</v>
      </c>
      <c r="BL19" s="104">
        <f>COUNTIF(C19:AL19,"B")</f>
        <v>0</v>
      </c>
      <c r="BM19" s="67">
        <f>COUNTIF(AM19:BJ19,"B")</f>
        <v>0</v>
      </c>
      <c r="BN19" s="58" t="b">
        <f>IF(AND(BL19&gt;=3,BM19&gt;=4),"BRONS")</f>
        <v>0</v>
      </c>
      <c r="BO19" s="35" t="b">
        <f>IF(AND(BL19&gt;=4,BM19&gt;=3),"BRONS")</f>
        <v>0</v>
      </c>
      <c r="BP19" s="104">
        <f>COUNTIF(C19:AL19,"z")</f>
        <v>0</v>
      </c>
      <c r="BQ19" s="67">
        <f>COUNTIF(AM19:BJ19,"z")</f>
        <v>0</v>
      </c>
      <c r="BR19" s="58" t="b">
        <f>IF(AND(BP19&gt;=3,BQ19&gt;=4),"ZILVER")</f>
        <v>0</v>
      </c>
      <c r="BS19" s="35" t="b">
        <f>IF(AND(BP19&gt;=4,BQ19&gt;=3),"ZILVER")</f>
        <v>0</v>
      </c>
      <c r="BT19" s="78">
        <f>COUNTIF(C19:AL19,"G")</f>
        <v>0</v>
      </c>
      <c r="BU19" s="67">
        <f>COUNTIF(AM19:BJ19,"G")</f>
        <v>0</v>
      </c>
      <c r="BV19" s="58" t="b">
        <f>IF(AND(BT19&gt;=3,BU19&gt;=4),"GOUD")</f>
        <v>0</v>
      </c>
      <c r="BW19" s="35" t="b">
        <f>IF(AND(BT19&gt;=4,BU19&gt;=3),"GOUD")</f>
        <v>0</v>
      </c>
    </row>
    <row r="20" spans="1:75" ht="13.5" customHeight="1">
      <c r="A20" s="373"/>
      <c r="B20" s="102"/>
      <c r="C20" s="259"/>
      <c r="D20" s="260"/>
      <c r="E20" s="261"/>
      <c r="F20" s="259"/>
      <c r="G20" s="260"/>
      <c r="H20" s="261"/>
      <c r="I20" s="260"/>
      <c r="J20" s="260"/>
      <c r="K20" s="260"/>
      <c r="L20" s="259"/>
      <c r="M20" s="260"/>
      <c r="N20" s="261"/>
      <c r="O20" s="254"/>
      <c r="P20" s="254"/>
      <c r="Q20" s="254"/>
      <c r="R20" s="375"/>
      <c r="S20" s="254"/>
      <c r="T20" s="376"/>
      <c r="U20" s="254"/>
      <c r="V20" s="254"/>
      <c r="W20" s="254"/>
      <c r="X20" s="375"/>
      <c r="Y20" s="254"/>
      <c r="Z20" s="376"/>
      <c r="AA20" s="375"/>
      <c r="AB20" s="254"/>
      <c r="AC20" s="376"/>
      <c r="AD20" s="254"/>
      <c r="AE20" s="254"/>
      <c r="AF20" s="254"/>
      <c r="AG20" s="375"/>
      <c r="AH20" s="254"/>
      <c r="AI20" s="376"/>
      <c r="AJ20" s="254"/>
      <c r="AK20" s="254"/>
      <c r="AL20" s="254"/>
      <c r="AM20" s="255"/>
      <c r="AN20" s="256"/>
      <c r="AO20" s="256"/>
      <c r="AP20" s="255"/>
      <c r="AQ20" s="256"/>
      <c r="AR20" s="257"/>
      <c r="AS20" s="255"/>
      <c r="AT20" s="256"/>
      <c r="AU20" s="257"/>
      <c r="AV20" s="265"/>
      <c r="AW20" s="266"/>
      <c r="AX20" s="267"/>
      <c r="AY20" s="255"/>
      <c r="AZ20" s="256"/>
      <c r="BA20" s="257"/>
      <c r="BB20" s="255"/>
      <c r="BC20" s="256"/>
      <c r="BD20" s="257"/>
      <c r="BE20" s="256"/>
      <c r="BF20" s="256"/>
      <c r="BG20" s="256"/>
      <c r="BH20" s="255"/>
      <c r="BI20" s="256"/>
      <c r="BJ20" s="257"/>
      <c r="BK20" s="182" t="str">
        <f>IF(AND(OR(BV21="GOUD",BW21="GOUD")),"GOUD",IF(AND(OR(BR21="ZILVER",BS21="ZILVER")),"ZILVER",IF(AND(OR(BN21="BRONS",BO21="BRONS")),"BRONS","GROEN")))</f>
        <v>GROEN</v>
      </c>
      <c r="BL20" s="63"/>
      <c r="BM20" s="64"/>
      <c r="BN20" s="55"/>
      <c r="BO20" s="64"/>
      <c r="BP20" s="66"/>
      <c r="BQ20" s="64"/>
      <c r="BR20" s="55"/>
      <c r="BS20" s="64"/>
      <c r="BT20" s="63"/>
      <c r="BU20" s="64"/>
      <c r="BV20" s="55"/>
      <c r="BW20" s="64"/>
    </row>
    <row r="21" spans="1:75" ht="13.5" customHeight="1" thickBot="1">
      <c r="A21" s="374"/>
      <c r="B21" s="103"/>
      <c r="C21" s="33" t="str">
        <f>IF(C20=0,"-",IF(C20&lt;=C$4,"G","-"))</f>
        <v>-</v>
      </c>
      <c r="D21" s="34" t="str">
        <f>IF(C20=0,"-",IF(C20&lt;=C$5,"Z","-"))</f>
        <v>-</v>
      </c>
      <c r="E21" s="35" t="str">
        <f>IF(C20=0,"-",IF(C20&lt;=C$6,"B","-"))</f>
        <v>-</v>
      </c>
      <c r="F21" s="33" t="str">
        <f>IF(F20=0,"-",IF(F20&lt;=F$4,"G","-"))</f>
        <v>-</v>
      </c>
      <c r="G21" s="34" t="str">
        <f>IF(F20=0,"-",IF(F20&lt;=F$5,"Z","-"))</f>
        <v>-</v>
      </c>
      <c r="H21" s="35" t="str">
        <f>IF(F20=0,"-",IF(F20&lt;=F$6,"B","-"))</f>
        <v>-</v>
      </c>
      <c r="I21" s="33" t="str">
        <f>IF(I20=0,"-",IF(I20&lt;=I$4,"G","-"))</f>
        <v>-</v>
      </c>
      <c r="J21" s="34" t="str">
        <f>IF(I20=0,"-",IF(I20&lt;=I$5,"Z","-"))</f>
        <v>-</v>
      </c>
      <c r="K21" s="35" t="str">
        <f>IF(I20=0,"-",IF(I20&lt;=I$6,"B","-"))</f>
        <v>-</v>
      </c>
      <c r="L21" s="33" t="str">
        <f>IF(L20=0,"-",IF(L20&lt;=L$4,"G","-"))</f>
        <v>-</v>
      </c>
      <c r="M21" s="34" t="str">
        <f>IF(L20=0,"-",IF(L20&lt;=L$5,"Z","-"))</f>
        <v>-</v>
      </c>
      <c r="N21" s="35" t="str">
        <f>IF(L20=0,"-",IF(L20&lt;=L$6,"B","-"))</f>
        <v>-</v>
      </c>
      <c r="O21" s="33" t="str">
        <f>IF(O20=0,"-",IF(O20&lt;=O$4,"G","-"))</f>
        <v>-</v>
      </c>
      <c r="P21" s="34" t="str">
        <f>IF(O20=0,"-",IF(O20&lt;=O$5,"Z","-"))</f>
        <v>-</v>
      </c>
      <c r="Q21" s="35" t="str">
        <f>IF(O20=0,"-",IF(O20&lt;=O$6,"B","-"))</f>
        <v>-</v>
      </c>
      <c r="R21" s="33" t="str">
        <f>IF(R20=0,"-",IF(R20&lt;=R$4,"G","-"))</f>
        <v>-</v>
      </c>
      <c r="S21" s="34" t="str">
        <f>IF(R20=0,"-",IF(R20&lt;=R$5,"Z","-"))</f>
        <v>-</v>
      </c>
      <c r="T21" s="35" t="str">
        <f>IF(R20=0,"-",IF(R20&lt;=R$6,"B","-"))</f>
        <v>-</v>
      </c>
      <c r="U21" s="33" t="str">
        <f>IF(U20=0,"-",IF(U20&lt;=U$4,"G","-"))</f>
        <v>-</v>
      </c>
      <c r="V21" s="34" t="str">
        <f>IF(U20=0,"-",IF(U20&lt;=U$5,"Z","-"))</f>
        <v>-</v>
      </c>
      <c r="W21" s="35" t="str">
        <f>IF(U20=0,"-",IF(U20&lt;=U$6,"B","-"))</f>
        <v>-</v>
      </c>
      <c r="X21" s="33" t="str">
        <f>IF(X20=0,"-",IF(X20&lt;=X$4,"G","-"))</f>
        <v>-</v>
      </c>
      <c r="Y21" s="34" t="str">
        <f>IF(X20=0,"-",IF(X20&lt;=X$5,"Z","-"))</f>
        <v>-</v>
      </c>
      <c r="Z21" s="35" t="str">
        <f>IF(X20=0,"-",IF(X20&lt;=X$6,"B","-"))</f>
        <v>-</v>
      </c>
      <c r="AA21" s="33" t="str">
        <f>IF(AA20=0,"-",IF(AA20&lt;=AA$4,"G","-"))</f>
        <v>-</v>
      </c>
      <c r="AB21" s="34"/>
      <c r="AC21" s="35" t="str">
        <f>IF(AA20=0,"-",IF(AA20&lt;=AA$6,"B","-"))</f>
        <v>-</v>
      </c>
      <c r="AD21" s="33" t="str">
        <f>IF(AD20=0,"-",IF(AD20&lt;=AD$4,"G","-"))</f>
        <v>-</v>
      </c>
      <c r="AE21" s="34" t="str">
        <f>IF(AD20=0,"-",IF(AD20&lt;=AD$5,"Z","-"))</f>
        <v>-</v>
      </c>
      <c r="AF21" s="35" t="str">
        <f>IF(AD20=0,"-",IF(AD20&lt;=AD$6,"B","-"))</f>
        <v>-</v>
      </c>
      <c r="AG21" s="33" t="str">
        <f>IF(AG20=0,"-",IF(AG20&lt;=AG$4,"G","-"))</f>
        <v>-</v>
      </c>
      <c r="AH21" s="34" t="str">
        <f>IF(AG20=0,"-",IF(AG20&lt;=AG$5,"Z","-"))</f>
        <v>-</v>
      </c>
      <c r="AI21" s="35" t="str">
        <f>IF(AG20=0,"-",IF(AG20&lt;=AG$6,"B","-"))</f>
        <v>-</v>
      </c>
      <c r="AJ21" s="33" t="str">
        <f>IF(AJ20=0,"-",IF(AJ20&lt;=AJ$4,"G","-"))</f>
        <v>-</v>
      </c>
      <c r="AK21" s="34" t="str">
        <f>IF(AJ20=0,"-",IF(AJ20&lt;=AJ$5,"Z","-"))</f>
        <v>-</v>
      </c>
      <c r="AL21" s="35" t="str">
        <f>IF(AJ20=0,"-",IF(AJ20&lt;=AJ$6,"B","-"))</f>
        <v>-</v>
      </c>
      <c r="AM21" s="33" t="str">
        <f>IF(AM20=0,"-",IF(AM20&gt;=AM$4,"G","-"))</f>
        <v>-</v>
      </c>
      <c r="AN21" s="34" t="str">
        <f>IF(AM20=0,"-",IF(AM20&gt;=AM$5,"Z","-"))</f>
        <v>-</v>
      </c>
      <c r="AO21" s="35" t="str">
        <f>IF(AM20=0,"-",IF(AM20&gt;=AM$6,"B","-"))</f>
        <v>-</v>
      </c>
      <c r="AP21" s="33" t="str">
        <f>IF(AP20=0,"-",IF(AP20&gt;=AP$4,"G","-"))</f>
        <v>-</v>
      </c>
      <c r="AQ21" s="34" t="str">
        <f>IF(AP20=0,"-",IF(AP20&gt;=AP$5,"Z","-"))</f>
        <v>-</v>
      </c>
      <c r="AR21" s="35" t="str">
        <f>IF(AP20=0,"-",IF(AP20&gt;=AP$6,"B","-"))</f>
        <v>-</v>
      </c>
      <c r="AS21" s="33" t="str">
        <f>IF(AS20=0,"-",IF(AS20&gt;=AS$4,"G","-"))</f>
        <v>-</v>
      </c>
      <c r="AT21" s="34" t="str">
        <f>IF(AS20=0,"-",IF(AS20&gt;=AS$5,"Z","-"))</f>
        <v>-</v>
      </c>
      <c r="AU21" s="35" t="str">
        <f>IF(AS20=0,"-",IF(AS20&gt;=AS$6,"B","-"))</f>
        <v>-</v>
      </c>
      <c r="AV21" s="33" t="str">
        <f>IF(AV20=0,"-",IF(AV20&gt;=AV$4,"G","-"))</f>
        <v>-</v>
      </c>
      <c r="AW21" s="34" t="str">
        <f>IF(AV20=0,"-",IF(AV20&gt;=AV$5,"Z","-"))</f>
        <v>-</v>
      </c>
      <c r="AX21" s="35" t="str">
        <f>IF(AV20=0,"-",IF(AV20&gt;=AV$6,"B","-"))</f>
        <v>-</v>
      </c>
      <c r="AY21" s="33" t="str">
        <f>IF(AY20=0,"-",IF(AY20&gt;=AY$4,"G","-"))</f>
        <v>-</v>
      </c>
      <c r="AZ21" s="34" t="str">
        <f>IF(AY20=0,"-",IF(AY20&gt;=AY$5,"Z","-"))</f>
        <v>-</v>
      </c>
      <c r="BA21" s="35" t="str">
        <f>IF(AY20=0,"-",IF(AY20&gt;=AY$6,"B","-"))</f>
        <v>-</v>
      </c>
      <c r="BB21" s="33" t="str">
        <f>IF(BB20=0,"-",IF(BB20&gt;=BB$4,"G","-"))</f>
        <v>-</v>
      </c>
      <c r="BC21" s="34" t="str">
        <f>IF(BB20=0,"-",IF(BB20&gt;=BB$5,"Z","-"))</f>
        <v>-</v>
      </c>
      <c r="BD21" s="35" t="str">
        <f>IF(BB20=0,"-",IF(BB20&gt;=BB$6,"B","-"))</f>
        <v>-</v>
      </c>
      <c r="BE21" s="33" t="str">
        <f>IF(BE20=0,"-",IF(BE20&gt;=BE$4,"G","-"))</f>
        <v>-</v>
      </c>
      <c r="BF21" s="34" t="str">
        <f>IF(BE20=0,"-",IF(BE20&gt;=BE$5,"Z","-"))</f>
        <v>-</v>
      </c>
      <c r="BG21" s="35" t="str">
        <f>IF(BE20=0,"-",IF(BE20&gt;=BE$6,"B","-"))</f>
        <v>-</v>
      </c>
      <c r="BH21" s="33" t="str">
        <f>IF(BH20=0,"-",IF(BH20&gt;=BH$4,"G","-"))</f>
        <v>-</v>
      </c>
      <c r="BI21" s="34" t="str">
        <f>IF(BH20=0,"-",IF(BH20&gt;=BH$5,"Z","-"))</f>
        <v>-</v>
      </c>
      <c r="BJ21" s="35" t="str">
        <f>IF(BH20=0,"-",IF(BH20&gt;=BH$6,"B","-"))</f>
        <v>-</v>
      </c>
      <c r="BK21" s="183" t="e">
        <f>IF(AND(OR(#REF!="Brons",#REF!="Brons")),"Brons","-")</f>
        <v>#REF!</v>
      </c>
      <c r="BL21" s="104">
        <f>COUNTIF(C21:AL21,"B")</f>
        <v>0</v>
      </c>
      <c r="BM21" s="67">
        <f>COUNTIF(AM21:BJ21,"B")</f>
        <v>0</v>
      </c>
      <c r="BN21" s="58" t="b">
        <f>IF(AND(BL21&gt;=3,BM21&gt;=4),"BRONS")</f>
        <v>0</v>
      </c>
      <c r="BO21" s="35" t="b">
        <f>IF(AND(BL21&gt;=4,BM21&gt;=3),"BRONS")</f>
        <v>0</v>
      </c>
      <c r="BP21" s="104">
        <f>COUNTIF(C21:AL21,"z")</f>
        <v>0</v>
      </c>
      <c r="BQ21" s="67">
        <f>COUNTIF(AM21:BJ21,"z")</f>
        <v>0</v>
      </c>
      <c r="BR21" s="58" t="b">
        <f>IF(AND(BP21&gt;=3,BQ21&gt;=4),"ZILVER")</f>
        <v>0</v>
      </c>
      <c r="BS21" s="35" t="b">
        <f>IF(AND(BP21&gt;=4,BQ21&gt;=3),"ZILVER")</f>
        <v>0</v>
      </c>
      <c r="BT21" s="78">
        <f>COUNTIF(C21:AL21,"G")</f>
        <v>0</v>
      </c>
      <c r="BU21" s="67">
        <f>COUNTIF(AM21:BJ21,"G")</f>
        <v>0</v>
      </c>
      <c r="BV21" s="58" t="b">
        <f>IF(AND(BT21&gt;=3,BU21&gt;=4),"GOUD")</f>
        <v>0</v>
      </c>
      <c r="BW21" s="35" t="b">
        <f>IF(AND(BT21&gt;=4,BU21&gt;=3),"GOUD")</f>
        <v>0</v>
      </c>
    </row>
    <row r="22" spans="1:75" ht="14">
      <c r="A22" s="373"/>
      <c r="B22" s="102"/>
      <c r="C22" s="259"/>
      <c r="D22" s="260"/>
      <c r="E22" s="261"/>
      <c r="F22" s="259"/>
      <c r="G22" s="260"/>
      <c r="H22" s="261"/>
      <c r="I22" s="260"/>
      <c r="J22" s="260"/>
      <c r="K22" s="260"/>
      <c r="L22" s="259"/>
      <c r="M22" s="260"/>
      <c r="N22" s="261"/>
      <c r="O22" s="254"/>
      <c r="P22" s="254"/>
      <c r="Q22" s="254"/>
      <c r="R22" s="375"/>
      <c r="S22" s="254"/>
      <c r="T22" s="376"/>
      <c r="U22" s="254"/>
      <c r="V22" s="254"/>
      <c r="W22" s="254"/>
      <c r="X22" s="375"/>
      <c r="Y22" s="254"/>
      <c r="Z22" s="376"/>
      <c r="AA22" s="375"/>
      <c r="AB22" s="254"/>
      <c r="AC22" s="376"/>
      <c r="AD22" s="254"/>
      <c r="AE22" s="254"/>
      <c r="AF22" s="254"/>
      <c r="AG22" s="375"/>
      <c r="AH22" s="254"/>
      <c r="AI22" s="376"/>
      <c r="AJ22" s="254"/>
      <c r="AK22" s="254"/>
      <c r="AL22" s="254"/>
      <c r="AM22" s="255"/>
      <c r="AN22" s="256"/>
      <c r="AO22" s="256"/>
      <c r="AP22" s="255"/>
      <c r="AQ22" s="256"/>
      <c r="AR22" s="257"/>
      <c r="AS22" s="266"/>
      <c r="AT22" s="266"/>
      <c r="AU22" s="266"/>
      <c r="AV22" s="255"/>
      <c r="AW22" s="256"/>
      <c r="AX22" s="257"/>
      <c r="AY22" s="256"/>
      <c r="AZ22" s="256"/>
      <c r="BA22" s="256"/>
      <c r="BB22" s="255"/>
      <c r="BC22" s="256"/>
      <c r="BD22" s="257"/>
      <c r="BE22" s="256"/>
      <c r="BF22" s="256"/>
      <c r="BG22" s="256"/>
      <c r="BH22" s="255"/>
      <c r="BI22" s="256"/>
      <c r="BJ22" s="257"/>
      <c r="BK22" s="182" t="str">
        <f>IF(AND(OR(BV23="GOUD",BW23="GOUD")),"GOUD",IF(AND(OR(BR23="ZILVER",BS23="ZILVER")),"ZILVER",IF(AND(OR(BN23="BRONS",BO23="BRONS")),"BRONS","GROEN")))</f>
        <v>GROEN</v>
      </c>
      <c r="BL22" s="63"/>
      <c r="BM22" s="64"/>
      <c r="BN22" s="55"/>
      <c r="BO22" s="64"/>
      <c r="BP22" s="66"/>
      <c r="BQ22" s="64"/>
      <c r="BR22" s="55"/>
      <c r="BS22" s="64"/>
      <c r="BT22" s="63"/>
      <c r="BU22" s="64"/>
      <c r="BV22" s="55"/>
      <c r="BW22" s="64"/>
    </row>
    <row r="23" spans="1:75" ht="14" thickBot="1">
      <c r="A23" s="374"/>
      <c r="B23" s="103"/>
      <c r="C23" s="33" t="str">
        <f>IF(C22=0,"-",IF(C22&lt;=C$4,"G","-"))</f>
        <v>-</v>
      </c>
      <c r="D23" s="34" t="str">
        <f>IF(C22=0,"-",IF(C22&lt;=C$5,"Z","-"))</f>
        <v>-</v>
      </c>
      <c r="E23" s="35" t="str">
        <f>IF(C22=0,"-",IF(C22&lt;=C$6,"B","-"))</f>
        <v>-</v>
      </c>
      <c r="F23" s="33" t="str">
        <f>IF(F22=0,"-",IF(F22&lt;=F$4,"G","-"))</f>
        <v>-</v>
      </c>
      <c r="G23" s="34" t="str">
        <f>IF(F22=0,"-",IF(F22&lt;=F$5,"Z","-"))</f>
        <v>-</v>
      </c>
      <c r="H23" s="35" t="str">
        <f>IF(F22=0,"-",IF(F22&lt;=F$6,"B","-"))</f>
        <v>-</v>
      </c>
      <c r="I23" s="33" t="str">
        <f>IF(I22=0,"-",IF(I22&lt;=I$4,"G","-"))</f>
        <v>-</v>
      </c>
      <c r="J23" s="34" t="str">
        <f>IF(I22=0,"-",IF(I22&lt;=I$5,"Z","-"))</f>
        <v>-</v>
      </c>
      <c r="K23" s="35" t="str">
        <f>IF(I22=0,"-",IF(I22&lt;=I$6,"B","-"))</f>
        <v>-</v>
      </c>
      <c r="L23" s="33" t="str">
        <f>IF(L22=0,"-",IF(L22&lt;=L$4,"G","-"))</f>
        <v>-</v>
      </c>
      <c r="M23" s="34" t="str">
        <f>IF(L22=0,"-",IF(L22&lt;=L$5,"Z","-"))</f>
        <v>-</v>
      </c>
      <c r="N23" s="35" t="str">
        <f>IF(L22=0,"-",IF(L22&lt;=L$6,"B","-"))</f>
        <v>-</v>
      </c>
      <c r="O23" s="33" t="str">
        <f>IF(O22=0,"-",IF(O22&lt;=O$4,"G","-"))</f>
        <v>-</v>
      </c>
      <c r="P23" s="34" t="str">
        <f>IF(O22=0,"-",IF(O22&lt;=O$5,"Z","-"))</f>
        <v>-</v>
      </c>
      <c r="Q23" s="35" t="str">
        <f>IF(O22=0,"-",IF(O22&lt;=O$6,"B","-"))</f>
        <v>-</v>
      </c>
      <c r="R23" s="33" t="str">
        <f>IF(R22=0,"-",IF(R22&lt;=R$4,"G","-"))</f>
        <v>-</v>
      </c>
      <c r="S23" s="34" t="str">
        <f>IF(R22=0,"-",IF(R22&lt;=R$5,"Z","-"))</f>
        <v>-</v>
      </c>
      <c r="T23" s="35" t="str">
        <f>IF(R22=0,"-",IF(R22&lt;=R$6,"B","-"))</f>
        <v>-</v>
      </c>
      <c r="U23" s="33" t="str">
        <f>IF(U22=0,"-",IF(U22&lt;=U$4,"G","-"))</f>
        <v>-</v>
      </c>
      <c r="V23" s="34" t="str">
        <f>IF(U22=0,"-",IF(U22&lt;=U$5,"Z","-"))</f>
        <v>-</v>
      </c>
      <c r="W23" s="35" t="str">
        <f>IF(U22=0,"-",IF(U22&lt;=U$6,"B","-"))</f>
        <v>-</v>
      </c>
      <c r="X23" s="33" t="str">
        <f>IF(X22=0,"-",IF(X22&lt;=X$4,"G","-"))</f>
        <v>-</v>
      </c>
      <c r="Y23" s="34" t="str">
        <f>IF(X22=0,"-",IF(X22&lt;=X$5,"Z","-"))</f>
        <v>-</v>
      </c>
      <c r="Z23" s="35" t="str">
        <f>IF(X22=0,"-",IF(X22&lt;=X$6,"B","-"))</f>
        <v>-</v>
      </c>
      <c r="AA23" s="33" t="str">
        <f>IF(AA22=0,"-",IF(AA22&lt;=AA$4,"G","-"))</f>
        <v>-</v>
      </c>
      <c r="AB23" s="34" t="str">
        <f>IF(AA22=0,"-",IF(AA22&lt;=AA$5,"Z","-"))</f>
        <v>-</v>
      </c>
      <c r="AC23" s="35" t="str">
        <f>IF(AA22=0,"-",IF(AA22&lt;=AA$6,"B","-"))</f>
        <v>-</v>
      </c>
      <c r="AD23" s="33" t="str">
        <f>IF(AD22=0,"-",IF(AD22&lt;=AD$4,"G","-"))</f>
        <v>-</v>
      </c>
      <c r="AE23" s="34" t="str">
        <f>IF(AD22=0,"-",IF(AD22&lt;=AD$5,"Z","-"))</f>
        <v>-</v>
      </c>
      <c r="AF23" s="35" t="str">
        <f>IF(AD22=0,"-",IF(AD22&lt;=AD$6,"B","-"))</f>
        <v>-</v>
      </c>
      <c r="AG23" s="33" t="str">
        <f>IF(AG22=0,"-",IF(AG22&lt;=AG$4,"G","-"))</f>
        <v>-</v>
      </c>
      <c r="AH23" s="34" t="str">
        <f>IF(AG22=0,"-",IF(AG22&lt;=AG$5,"Z","-"))</f>
        <v>-</v>
      </c>
      <c r="AI23" s="35" t="str">
        <f>IF(AG22=0,"-",IF(AG22&lt;=AG$6,"B","-"))</f>
        <v>-</v>
      </c>
      <c r="AJ23" s="33" t="str">
        <f>IF(AJ22=0,"-",IF(AJ22&lt;=AJ$4,"G","-"))</f>
        <v>-</v>
      </c>
      <c r="AK23" s="34" t="str">
        <f>IF(AJ22=0,"-",IF(AJ22&lt;=AJ$5,"Z","-"))</f>
        <v>-</v>
      </c>
      <c r="AL23" s="35" t="str">
        <f>IF(AJ22=0,"-",IF(AJ22&lt;=AJ$6,"B","-"))</f>
        <v>-</v>
      </c>
      <c r="AM23" s="33" t="str">
        <f>IF(AM22=0,"-",IF(AM22&gt;=AM$4,"G","-"))</f>
        <v>-</v>
      </c>
      <c r="AN23" s="34" t="str">
        <f>IF(AM22=0,"-",IF(AM22&gt;=AM$5,"Z","-"))</f>
        <v>-</v>
      </c>
      <c r="AO23" s="35" t="str">
        <f>IF(AM22=0,"-",IF(AM22&gt;=AM$6,"B","-"))</f>
        <v>-</v>
      </c>
      <c r="AP23" s="33" t="str">
        <f>IF(AP22=0,"-",IF(AP22&gt;=AP$4,"G","-"))</f>
        <v>-</v>
      </c>
      <c r="AQ23" s="34" t="str">
        <f>IF(AP22=0,"-",IF(AP22&gt;=AP$5,"Z","-"))</f>
        <v>-</v>
      </c>
      <c r="AR23" s="35" t="str">
        <f>IF(AP22=0,"-",IF(AP22&gt;=AP$6,"B","-"))</f>
        <v>-</v>
      </c>
      <c r="AS23" s="33" t="str">
        <f>IF(AS22=0,"-",IF(AS22&gt;=AS$4,"G","-"))</f>
        <v>-</v>
      </c>
      <c r="AT23" s="34" t="str">
        <f>IF(AS22=0,"-",IF(AS22&gt;=AS$5,"Z","-"))</f>
        <v>-</v>
      </c>
      <c r="AU23" s="35" t="str">
        <f>IF(AS22=0,"-",IF(AS22&gt;=AS$6,"B","-"))</f>
        <v>-</v>
      </c>
      <c r="AV23" s="33" t="str">
        <f>IF(AV22=0,"-",IF(AV22&gt;=AV$4,"G","-"))</f>
        <v>-</v>
      </c>
      <c r="AW23" s="34" t="str">
        <f>IF(AV22=0,"-",IF(AV22&gt;=AV$5,"Z","-"))</f>
        <v>-</v>
      </c>
      <c r="AX23" s="35" t="str">
        <f>IF(AV22=0,"-",IF(AV22&gt;=AV$6,"B","-"))</f>
        <v>-</v>
      </c>
      <c r="AY23" s="33" t="str">
        <f>IF(AY22=0,"-",IF(AY22&gt;=AY$4,"G","-"))</f>
        <v>-</v>
      </c>
      <c r="AZ23" s="34" t="str">
        <f>IF(AY22=0,"-",IF(AY22&gt;=AY$5,"Z","-"))</f>
        <v>-</v>
      </c>
      <c r="BA23" s="35" t="str">
        <f>IF(AY22=0,"-",IF(AY22&gt;=AY$6,"B","-"))</f>
        <v>-</v>
      </c>
      <c r="BB23" s="33" t="str">
        <f>IF(BB22=0,"-",IF(BB22&gt;=BB$4,"G","-"))</f>
        <v>-</v>
      </c>
      <c r="BC23" s="34" t="str">
        <f>IF(BB22=0,"-",IF(BB22&gt;=BB$5,"Z","-"))</f>
        <v>-</v>
      </c>
      <c r="BD23" s="35" t="str">
        <f>IF(BB22=0,"-",IF(BB22&gt;=BB$6,"B","-"))</f>
        <v>-</v>
      </c>
      <c r="BE23" s="33" t="str">
        <f>IF(BE22=0,"-",IF(BE22&gt;=BE$4,"G","-"))</f>
        <v>-</v>
      </c>
      <c r="BF23" s="34" t="str">
        <f>IF(BE22=0,"-",IF(BE22&gt;=BE$5,"Z","-"))</f>
        <v>-</v>
      </c>
      <c r="BG23" s="35" t="str">
        <f>IF(BE22=0,"-",IF(BE22&gt;=BE$6,"B","-"))</f>
        <v>-</v>
      </c>
      <c r="BH23" s="33" t="str">
        <f>IF(BH22=0,"-",IF(BH22&gt;=BH$4,"G","-"))</f>
        <v>-</v>
      </c>
      <c r="BI23" s="34" t="str">
        <f>IF(BH22=0,"-",IF(BH22&gt;=BH$5,"Z","-"))</f>
        <v>-</v>
      </c>
      <c r="BJ23" s="35" t="str">
        <f>IF(BH22=0,"-",IF(BH22&gt;=BH$6,"B","-"))</f>
        <v>-</v>
      </c>
      <c r="BK23" s="183" t="e">
        <f>IF(AND(OR(#REF!="Brons",#REF!="Brons")),"Brons","-")</f>
        <v>#REF!</v>
      </c>
      <c r="BL23" s="104">
        <f>COUNTIF(C23:AL23,"B")</f>
        <v>0</v>
      </c>
      <c r="BM23" s="67">
        <f>COUNTIF(AM23:BJ23,"B")</f>
        <v>0</v>
      </c>
      <c r="BN23" s="58" t="b">
        <f>IF(AND(BL23&gt;=3,BM23&gt;=4),"BRONS")</f>
        <v>0</v>
      </c>
      <c r="BO23" s="35" t="b">
        <f>IF(AND(BL23&gt;=4,BM23&gt;=3),"BRONS")</f>
        <v>0</v>
      </c>
      <c r="BP23" s="104">
        <f>COUNTIF(C23:AL23,"z")</f>
        <v>0</v>
      </c>
      <c r="BQ23" s="67">
        <f>COUNTIF(AM23:BJ23,"z")</f>
        <v>0</v>
      </c>
      <c r="BR23" s="58" t="b">
        <f>IF(AND(BP23&gt;=3,BQ23&gt;=4),"ZILVER")</f>
        <v>0</v>
      </c>
      <c r="BS23" s="35" t="b">
        <f>IF(AND(BP23&gt;=4,BQ23&gt;=3),"ZILVER")</f>
        <v>0</v>
      </c>
      <c r="BT23" s="78">
        <f>COUNTIF(C23:AL23,"G")</f>
        <v>0</v>
      </c>
      <c r="BU23" s="67">
        <f>COUNTIF(AM23:BJ23,"G")</f>
        <v>0</v>
      </c>
      <c r="BV23" s="58" t="b">
        <f>IF(AND(BT23&gt;=3,BU23&gt;=4),"GOUD")</f>
        <v>0</v>
      </c>
      <c r="BW23" s="35" t="b">
        <f>IF(AND(BT23&gt;=4,BU23&gt;=3),"GOUD")</f>
        <v>0</v>
      </c>
    </row>
    <row r="24" spans="1:75" ht="14">
      <c r="A24" s="373"/>
      <c r="B24" s="102"/>
      <c r="C24" s="259"/>
      <c r="D24" s="260"/>
      <c r="E24" s="261"/>
      <c r="F24" s="262"/>
      <c r="G24" s="263"/>
      <c r="H24" s="264"/>
      <c r="I24" s="260"/>
      <c r="J24" s="260"/>
      <c r="K24" s="260"/>
      <c r="L24" s="259"/>
      <c r="M24" s="260"/>
      <c r="N24" s="261"/>
      <c r="O24" s="254"/>
      <c r="P24" s="254"/>
      <c r="Q24" s="254"/>
      <c r="R24" s="375"/>
      <c r="S24" s="254"/>
      <c r="T24" s="376"/>
      <c r="U24" s="254"/>
      <c r="V24" s="254"/>
      <c r="W24" s="254"/>
      <c r="X24" s="375"/>
      <c r="Y24" s="254"/>
      <c r="Z24" s="376"/>
      <c r="AA24" s="375"/>
      <c r="AB24" s="254"/>
      <c r="AC24" s="376"/>
      <c r="AD24" s="254"/>
      <c r="AE24" s="254"/>
      <c r="AF24" s="254"/>
      <c r="AG24" s="375"/>
      <c r="AH24" s="254"/>
      <c r="AI24" s="376"/>
      <c r="AJ24" s="254"/>
      <c r="AK24" s="254"/>
      <c r="AL24" s="254"/>
      <c r="AM24" s="255"/>
      <c r="AN24" s="256"/>
      <c r="AO24" s="256"/>
      <c r="AP24" s="255"/>
      <c r="AQ24" s="256"/>
      <c r="AR24" s="257"/>
      <c r="AS24" s="256"/>
      <c r="AT24" s="256"/>
      <c r="AU24" s="256"/>
      <c r="AV24" s="255"/>
      <c r="AW24" s="256"/>
      <c r="AX24" s="257"/>
      <c r="AY24" s="256"/>
      <c r="AZ24" s="256"/>
      <c r="BA24" s="256"/>
      <c r="BB24" s="255"/>
      <c r="BC24" s="256"/>
      <c r="BD24" s="257"/>
      <c r="BE24" s="256"/>
      <c r="BF24" s="256"/>
      <c r="BG24" s="256"/>
      <c r="BH24" s="255"/>
      <c r="BI24" s="256"/>
      <c r="BJ24" s="257"/>
      <c r="BK24" s="182" t="str">
        <f>IF(AND(OR(BV25="GOUD",BW25="GOUD")),"GOUD",IF(AND(OR(BR25="ZILVER",BS25="ZILVER")),"ZILVER",IF(AND(OR(BN25="BRONS",BO25="BRONS")),"BRONS","GROEN")))</f>
        <v>GROEN</v>
      </c>
      <c r="BL24" s="63"/>
      <c r="BM24" s="64"/>
      <c r="BN24" s="55"/>
      <c r="BO24" s="64"/>
      <c r="BP24" s="66"/>
      <c r="BQ24" s="64"/>
      <c r="BR24" s="55"/>
      <c r="BS24" s="64"/>
      <c r="BT24" s="63"/>
      <c r="BU24" s="64"/>
      <c r="BV24" s="55"/>
      <c r="BW24" s="64"/>
    </row>
    <row r="25" spans="1:75" ht="14" thickBot="1">
      <c r="A25" s="374"/>
      <c r="B25" s="103"/>
      <c r="C25" s="33" t="str">
        <f>IF(C24=0,"-",IF(C24&lt;=C$4,"G","-"))</f>
        <v>-</v>
      </c>
      <c r="D25" s="34" t="str">
        <f>IF(C24=0,"-",IF(C24&lt;=C$5,"Z","-"))</f>
        <v>-</v>
      </c>
      <c r="E25" s="35" t="str">
        <f>IF(C24=0,"-",IF(C24&lt;=C$6,"B","-"))</f>
        <v>-</v>
      </c>
      <c r="F25" s="33" t="str">
        <f>IF(F24=0,"-",IF(F24&lt;=F$4,"G","-"))</f>
        <v>-</v>
      </c>
      <c r="G25" s="34" t="str">
        <f>IF(F24=0,"-",IF(F24&lt;=F$5,"Z","-"))</f>
        <v>-</v>
      </c>
      <c r="H25" s="35" t="str">
        <f>IF(F24=0,"-",IF(F24&lt;=F$6,"B","-"))</f>
        <v>-</v>
      </c>
      <c r="I25" s="33" t="str">
        <f>IF(I24=0,"-",IF(I24&lt;=I$4,"G","-"))</f>
        <v>-</v>
      </c>
      <c r="J25" s="34" t="str">
        <f>IF(I24=0,"-",IF(I24&lt;=I$5,"Z","-"))</f>
        <v>-</v>
      </c>
      <c r="K25" s="35" t="str">
        <f>IF(I24=0,"-",IF(I24&lt;=I$6,"B","-"))</f>
        <v>-</v>
      </c>
      <c r="L25" s="33" t="str">
        <f>IF(L24=0,"-",IF(L24&lt;=L$4,"G","-"))</f>
        <v>-</v>
      </c>
      <c r="M25" s="34" t="str">
        <f>IF(L24=0,"-",IF(L24&lt;=L$5,"Z","-"))</f>
        <v>-</v>
      </c>
      <c r="N25" s="35" t="str">
        <f>IF(L24=0,"-",IF(L24&lt;=L$6,"B","-"))</f>
        <v>-</v>
      </c>
      <c r="O25" s="33" t="str">
        <f>IF(O24=0,"-",IF(O24&lt;=O$4,"G","-"))</f>
        <v>-</v>
      </c>
      <c r="P25" s="34" t="str">
        <f>IF(O24=0,"-",IF(O24&lt;=O$5,"Z","-"))</f>
        <v>-</v>
      </c>
      <c r="Q25" s="35" t="str">
        <f>IF(O24=0,"-",IF(O24&lt;=O$6,"B","-"))</f>
        <v>-</v>
      </c>
      <c r="R25" s="33" t="str">
        <f>IF(R24=0,"-",IF(R24&lt;=R$4,"G","-"))</f>
        <v>-</v>
      </c>
      <c r="S25" s="34" t="str">
        <f>IF(R24=0,"-",IF(R24&lt;=R$5,"Z","-"))</f>
        <v>-</v>
      </c>
      <c r="T25" s="35" t="str">
        <f>IF(R24=0,"-",IF(R24&lt;=R$6,"B","-"))</f>
        <v>-</v>
      </c>
      <c r="U25" s="33" t="str">
        <f>IF(U24=0,"-",IF(U24&lt;=U$4,"G","-"))</f>
        <v>-</v>
      </c>
      <c r="V25" s="34" t="str">
        <f>IF(U24=0,"-",IF(U24&lt;=U$5,"Z","-"))</f>
        <v>-</v>
      </c>
      <c r="W25" s="35" t="str">
        <f>IF(U24=0,"-",IF(U24&lt;=U$6,"B","-"))</f>
        <v>-</v>
      </c>
      <c r="X25" s="33" t="str">
        <f>IF(X24=0,"-",IF(X24&lt;=X$4,"G","-"))</f>
        <v>-</v>
      </c>
      <c r="Y25" s="34" t="str">
        <f>IF(X24=0,"-",IF(X24&lt;=X$5,"Z","-"))</f>
        <v>-</v>
      </c>
      <c r="Z25" s="35" t="str">
        <f>IF(X24=0,"-",IF(X24&lt;=X$6,"B","-"))</f>
        <v>-</v>
      </c>
      <c r="AA25" s="33" t="str">
        <f>IF(AA24=0,"-",IF(AA24&lt;=AA$4,"G","-"))</f>
        <v>-</v>
      </c>
      <c r="AB25" s="34" t="str">
        <f>IF(AA24=0,"-",IF(AA24&lt;=AA$5,"Z","-"))</f>
        <v>-</v>
      </c>
      <c r="AC25" s="35" t="str">
        <f>IF(AA24=0,"-",IF(AA24&lt;=AA$6,"B","-"))</f>
        <v>-</v>
      </c>
      <c r="AD25" s="33" t="str">
        <f>IF(AD24=0,"-",IF(AD24&lt;=AD$4,"G","-"))</f>
        <v>-</v>
      </c>
      <c r="AE25" s="34" t="str">
        <f>IF(AD24=0,"-",IF(AD24&lt;=AD$5,"Z","-"))</f>
        <v>-</v>
      </c>
      <c r="AF25" s="35" t="str">
        <f>IF(AD24=0,"-",IF(AD24&lt;=AD$6,"B","-"))</f>
        <v>-</v>
      </c>
      <c r="AG25" s="33" t="str">
        <f>IF(AG24=0,"-",IF(AG24&lt;=AG$4,"G","-"))</f>
        <v>-</v>
      </c>
      <c r="AH25" s="34" t="str">
        <f>IF(AG24=0,"-",IF(AG24&lt;=AG$5,"Z","-"))</f>
        <v>-</v>
      </c>
      <c r="AI25" s="35" t="str">
        <f>IF(AG24=0,"-",IF(AG24&lt;=AG$6,"B","-"))</f>
        <v>-</v>
      </c>
      <c r="AJ25" s="33" t="str">
        <f>IF(AJ24=0,"-",IF(AJ24&lt;=AJ$4,"G","-"))</f>
        <v>-</v>
      </c>
      <c r="AK25" s="34" t="str">
        <f>IF(AJ24=0,"-",IF(AJ24&lt;=AJ$5,"Z","-"))</f>
        <v>-</v>
      </c>
      <c r="AL25" s="35" t="str">
        <f>IF(AJ24=0,"-",IF(AJ24&lt;=AJ$6,"B","-"))</f>
        <v>-</v>
      </c>
      <c r="AM25" s="33" t="str">
        <f>IF(AM24=0,"-",IF(AM24&gt;=AM$4,"G","-"))</f>
        <v>-</v>
      </c>
      <c r="AN25" s="34" t="str">
        <f>IF(AM24=0,"-",IF(AM24&gt;=AM$5,"Z","-"))</f>
        <v>-</v>
      </c>
      <c r="AO25" s="35" t="str">
        <f>IF(AM24=0,"-",IF(AM24&gt;=AM$6,"B","-"))</f>
        <v>-</v>
      </c>
      <c r="AP25" s="33" t="str">
        <f>IF(AP24=0,"-",IF(AP24&gt;=AP$4,"G","-"))</f>
        <v>-</v>
      </c>
      <c r="AQ25" s="34" t="str">
        <f>IF(AP24=0,"-",IF(AP24&gt;=AP$5,"Z","-"))</f>
        <v>-</v>
      </c>
      <c r="AR25" s="35" t="str">
        <f>IF(AP24=0,"-",IF(AP24&gt;=AP$6,"B","-"))</f>
        <v>-</v>
      </c>
      <c r="AS25" s="33" t="str">
        <f>IF(AS24=0,"-",IF(AS24&gt;=AS$4,"G","-"))</f>
        <v>-</v>
      </c>
      <c r="AT25" s="34" t="str">
        <f>IF(AS24=0,"-",IF(AS24&gt;=AS$5,"Z","-"))</f>
        <v>-</v>
      </c>
      <c r="AU25" s="35" t="str">
        <f>IF(AS24=0,"-",IF(AS24&gt;=AS$6,"B","-"))</f>
        <v>-</v>
      </c>
      <c r="AV25" s="33" t="str">
        <f>IF(AV24=0,"-",IF(AV24&gt;=AV$4,"G","-"))</f>
        <v>-</v>
      </c>
      <c r="AW25" s="34" t="str">
        <f>IF(AV24=0,"-",IF(AV24&gt;=AV$5,"Z","-"))</f>
        <v>-</v>
      </c>
      <c r="AX25" s="35" t="str">
        <f>IF(AV24=0,"-",IF(AV24&gt;=AV$6,"B","-"))</f>
        <v>-</v>
      </c>
      <c r="AY25" s="33" t="str">
        <f>IF(AY24=0,"-",IF(AY24&gt;=AY$4,"G","-"))</f>
        <v>-</v>
      </c>
      <c r="AZ25" s="34" t="str">
        <f>IF(AY24=0,"-",IF(AY24&gt;=AY$5,"Z","-"))</f>
        <v>-</v>
      </c>
      <c r="BA25" s="35" t="str">
        <f>IF(AY24=0,"-",IF(AY24&gt;=AY$6,"B","-"))</f>
        <v>-</v>
      </c>
      <c r="BB25" s="33" t="str">
        <f>IF(BB24=0,"-",IF(BB24&gt;=BB$4,"G","-"))</f>
        <v>-</v>
      </c>
      <c r="BC25" s="34" t="str">
        <f>IF(BB24=0,"-",IF(BB24&gt;=BB$5,"Z","-"))</f>
        <v>-</v>
      </c>
      <c r="BD25" s="35" t="str">
        <f>IF(BB24=0,"-",IF(BB24&gt;=BB$6,"B","-"))</f>
        <v>-</v>
      </c>
      <c r="BE25" s="33" t="str">
        <f>IF(BE24=0,"-",IF(BE24&gt;=BE$4,"G","-"))</f>
        <v>-</v>
      </c>
      <c r="BF25" s="34" t="str">
        <f>IF(BE24=0,"-",IF(BE24&gt;=BE$5,"Z","-"))</f>
        <v>-</v>
      </c>
      <c r="BG25" s="35" t="str">
        <f>IF(BE24=0,"-",IF(BE24&gt;=BE$6,"B","-"))</f>
        <v>-</v>
      </c>
      <c r="BH25" s="33" t="str">
        <f>IF(BH24=0,"-",IF(BH24&gt;=BH$4,"G","-"))</f>
        <v>-</v>
      </c>
      <c r="BI25" s="34" t="str">
        <f>IF(BH24=0,"-",IF(BH24&gt;=BH$5,"Z","-"))</f>
        <v>-</v>
      </c>
      <c r="BJ25" s="35" t="str">
        <f>IF(BH24=0,"-",IF(BH24&gt;=BH$6,"B","-"))</f>
        <v>-</v>
      </c>
      <c r="BK25" s="183" t="e">
        <f>IF(AND(OR(#REF!="Brons",#REF!="Brons")),"Brons","-")</f>
        <v>#REF!</v>
      </c>
      <c r="BL25" s="104">
        <f>COUNTIF(C25:AL25,"B")</f>
        <v>0</v>
      </c>
      <c r="BM25" s="67">
        <f>COUNTIF(AM25:BJ25,"B")</f>
        <v>0</v>
      </c>
      <c r="BN25" s="58" t="b">
        <f>IF(AND(BL25&gt;=3,BM25&gt;=4),"BRONS")</f>
        <v>0</v>
      </c>
      <c r="BO25" s="35" t="b">
        <f>IF(AND(BL25&gt;=4,BM25&gt;=3),"BRONS")</f>
        <v>0</v>
      </c>
      <c r="BP25" s="104">
        <f>COUNTIF(C25:AL25,"z")</f>
        <v>0</v>
      </c>
      <c r="BQ25" s="67">
        <f>COUNTIF(AM25:BJ25,"z")</f>
        <v>0</v>
      </c>
      <c r="BR25" s="58" t="b">
        <f>IF(AND(BP25&gt;=3,BQ25&gt;=4),"ZILVER")</f>
        <v>0</v>
      </c>
      <c r="BS25" s="35" t="b">
        <f>IF(AND(BP25&gt;=4,BQ25&gt;=3),"ZILVER")</f>
        <v>0</v>
      </c>
      <c r="BT25" s="78">
        <f>COUNTIF(C25:AL25,"G")</f>
        <v>0</v>
      </c>
      <c r="BU25" s="67">
        <f>COUNTIF(AM25:BJ25,"G")</f>
        <v>0</v>
      </c>
      <c r="BV25" s="58" t="b">
        <f>IF(AND(BT25&gt;=3,BU25&gt;=4),"GOUD")</f>
        <v>0</v>
      </c>
      <c r="BW25" s="35" t="b">
        <f>IF(AND(BT25&gt;=4,BU25&gt;=3),"GOUD")</f>
        <v>0</v>
      </c>
    </row>
    <row r="26" spans="1:75" ht="14">
      <c r="A26" s="373"/>
      <c r="B26" s="102"/>
      <c r="C26" s="262"/>
      <c r="D26" s="263"/>
      <c r="E26" s="264"/>
      <c r="F26" s="259"/>
      <c r="G26" s="260"/>
      <c r="H26" s="261"/>
      <c r="I26" s="260"/>
      <c r="J26" s="260"/>
      <c r="K26" s="260"/>
      <c r="L26" s="259"/>
      <c r="M26" s="260"/>
      <c r="N26" s="261"/>
      <c r="O26" s="254"/>
      <c r="P26" s="254"/>
      <c r="Q26" s="254"/>
      <c r="R26" s="375"/>
      <c r="S26" s="254"/>
      <c r="T26" s="376"/>
      <c r="U26" s="254"/>
      <c r="V26" s="254"/>
      <c r="W26" s="254"/>
      <c r="X26" s="375"/>
      <c r="Y26" s="254"/>
      <c r="Z26" s="376"/>
      <c r="AA26" s="375"/>
      <c r="AB26" s="254"/>
      <c r="AC26" s="376"/>
      <c r="AD26" s="254"/>
      <c r="AE26" s="254"/>
      <c r="AF26" s="254"/>
      <c r="AG26" s="375"/>
      <c r="AH26" s="254"/>
      <c r="AI26" s="376"/>
      <c r="AJ26" s="254"/>
      <c r="AK26" s="254"/>
      <c r="AL26" s="254"/>
      <c r="AM26" s="265"/>
      <c r="AN26" s="266"/>
      <c r="AO26" s="266"/>
      <c r="AP26" s="255"/>
      <c r="AQ26" s="256"/>
      <c r="AR26" s="257"/>
      <c r="AS26" s="256"/>
      <c r="AT26" s="256"/>
      <c r="AU26" s="256"/>
      <c r="AV26" s="255"/>
      <c r="AW26" s="256"/>
      <c r="AX26" s="257"/>
      <c r="AY26" s="266"/>
      <c r="AZ26" s="266"/>
      <c r="BA26" s="266"/>
      <c r="BB26" s="255"/>
      <c r="BC26" s="256"/>
      <c r="BD26" s="257"/>
      <c r="BE26" s="256"/>
      <c r="BF26" s="256"/>
      <c r="BG26" s="256"/>
      <c r="BH26" s="255"/>
      <c r="BI26" s="256"/>
      <c r="BJ26" s="257"/>
      <c r="BK26" s="182" t="str">
        <f>IF(AND(OR(BV27="GOUD",BW27="GOUD")),"GOUD",IF(AND(OR(BR27="ZILVER",BS27="ZILVER")),"ZILVER",IF(AND(OR(BN27="BRONS",BO27="BRONS")),"BRONS","GROEN")))</f>
        <v>GROEN</v>
      </c>
      <c r="BL26" s="63"/>
      <c r="BM26" s="64"/>
      <c r="BN26" s="55"/>
      <c r="BO26" s="64"/>
      <c r="BP26" s="66"/>
      <c r="BQ26" s="64"/>
      <c r="BR26" s="55"/>
      <c r="BS26" s="64"/>
      <c r="BT26" s="63"/>
      <c r="BU26" s="64"/>
      <c r="BV26" s="55"/>
      <c r="BW26" s="64"/>
    </row>
    <row r="27" spans="1:75" ht="14" thickBot="1">
      <c r="A27" s="374"/>
      <c r="B27" s="103"/>
      <c r="C27" s="33" t="str">
        <f>IF(C26=0,"-",IF(C26&lt;=C$4,"G","-"))</f>
        <v>-</v>
      </c>
      <c r="D27" s="34" t="str">
        <f>IF(C26=0,"-",IF(C26&lt;=C$5,"Z","-"))</f>
        <v>-</v>
      </c>
      <c r="E27" s="35" t="str">
        <f>IF(C26=0,"-",IF(C26&lt;=C$6,"B","-"))</f>
        <v>-</v>
      </c>
      <c r="F27" s="33" t="str">
        <f>IF(F26=0,"-",IF(F26&lt;=F$4,"G","-"))</f>
        <v>-</v>
      </c>
      <c r="G27" s="34" t="str">
        <f>IF(F26=0,"-",IF(F26&lt;=F$5,"Z","-"))</f>
        <v>-</v>
      </c>
      <c r="H27" s="35" t="str">
        <f>IF(F26=0,"-",IF(F26&lt;=F$6,"B","-"))</f>
        <v>-</v>
      </c>
      <c r="I27" s="33" t="str">
        <f>IF(I26=0,"-",IF(I26&lt;=I$4,"G","-"))</f>
        <v>-</v>
      </c>
      <c r="J27" s="34" t="str">
        <f>IF(I26=0,"-",IF(I26&lt;=I$5,"Z","-"))</f>
        <v>-</v>
      </c>
      <c r="K27" s="35" t="str">
        <f>IF(I26=0,"-",IF(I26&lt;=I$6,"B","-"))</f>
        <v>-</v>
      </c>
      <c r="L27" s="33" t="str">
        <f>IF(L26=0,"-",IF(L26&lt;=L$4,"G","-"))</f>
        <v>-</v>
      </c>
      <c r="M27" s="34" t="str">
        <f>IF(L26=0,"-",IF(L26&lt;=L$5,"Z","-"))</f>
        <v>-</v>
      </c>
      <c r="N27" s="35" t="str">
        <f>IF(L26=0,"-",IF(L26&lt;=L$6,"B","-"))</f>
        <v>-</v>
      </c>
      <c r="O27" s="33" t="str">
        <f>IF(O26=0,"-",IF(O26&lt;=O$4,"G","-"))</f>
        <v>-</v>
      </c>
      <c r="P27" s="34" t="str">
        <f>IF(O26=0,"-",IF(O26&lt;=O$5,"Z","-"))</f>
        <v>-</v>
      </c>
      <c r="Q27" s="35" t="str">
        <f>IF(O26=0,"-",IF(O26&lt;=O$6,"B","-"))</f>
        <v>-</v>
      </c>
      <c r="R27" s="33" t="str">
        <f>IF(R26=0,"-",IF(R26&lt;=R$4,"G","-"))</f>
        <v>-</v>
      </c>
      <c r="S27" s="34" t="str">
        <f>IF(R26=0,"-",IF(R26&lt;=R$5,"Z","-"))</f>
        <v>-</v>
      </c>
      <c r="T27" s="35" t="str">
        <f>IF(R26=0,"-",IF(R26&lt;=R$6,"B","-"))</f>
        <v>-</v>
      </c>
      <c r="U27" s="33" t="str">
        <f>IF(U26=0,"-",IF(U26&lt;=U$4,"G","-"))</f>
        <v>-</v>
      </c>
      <c r="V27" s="34" t="str">
        <f>IF(U26=0,"-",IF(U26&lt;=U$5,"Z","-"))</f>
        <v>-</v>
      </c>
      <c r="W27" s="35" t="str">
        <f>IF(U26=0,"-",IF(U26&lt;=U$6,"B","-"))</f>
        <v>-</v>
      </c>
      <c r="X27" s="33" t="str">
        <f>IF(X26=0,"-",IF(X26&lt;=X$4,"G","-"))</f>
        <v>-</v>
      </c>
      <c r="Y27" s="34" t="str">
        <f>IF(X26=0,"-",IF(X26&lt;=X$5,"Z","-"))</f>
        <v>-</v>
      </c>
      <c r="Z27" s="35" t="str">
        <f>IF(X26=0,"-",IF(X26&lt;=X$6,"B","-"))</f>
        <v>-</v>
      </c>
      <c r="AA27" s="33" t="str">
        <f>IF(AA26=0,"-",IF(AA26&lt;=AA$4,"G","-"))</f>
        <v>-</v>
      </c>
      <c r="AB27" s="34" t="str">
        <f>IF(AA26=0,"-",IF(AA26&lt;=AA$5,"Z","-"))</f>
        <v>-</v>
      </c>
      <c r="AC27" s="35" t="str">
        <f>IF(AA26=0,"-",IF(AA26&lt;=AA$6,"B","-"))</f>
        <v>-</v>
      </c>
      <c r="AD27" s="33" t="str">
        <f>IF(AD26=0,"-",IF(AD26&lt;=AD$4,"G","-"))</f>
        <v>-</v>
      </c>
      <c r="AE27" s="34" t="str">
        <f>IF(AD26=0,"-",IF(AD26&lt;=AD$5,"Z","-"))</f>
        <v>-</v>
      </c>
      <c r="AF27" s="35" t="str">
        <f>IF(AD26=0,"-",IF(AD26&lt;=AD$6,"B","-"))</f>
        <v>-</v>
      </c>
      <c r="AG27" s="33" t="str">
        <f>IF(AG26=0,"-",IF(AG26&lt;=AG$4,"G","-"))</f>
        <v>-</v>
      </c>
      <c r="AH27" s="34" t="str">
        <f>IF(AG26=0,"-",IF(AG26&lt;=AG$5,"Z","-"))</f>
        <v>-</v>
      </c>
      <c r="AI27" s="35" t="str">
        <f>IF(AG26=0,"-",IF(AG26&lt;=AG$6,"B","-"))</f>
        <v>-</v>
      </c>
      <c r="AJ27" s="33" t="str">
        <f>IF(AJ26=0,"-",IF(AJ26&lt;=AJ$4,"G","-"))</f>
        <v>-</v>
      </c>
      <c r="AK27" s="34" t="str">
        <f>IF(AJ26=0,"-",IF(AJ26&lt;=AJ$5,"Z","-"))</f>
        <v>-</v>
      </c>
      <c r="AL27" s="35" t="str">
        <f>IF(AJ26=0,"-",IF(AJ26&lt;=AJ$6,"B","-"))</f>
        <v>-</v>
      </c>
      <c r="AM27" s="33" t="str">
        <f>IF(AM26=0,"-",IF(AM26&gt;=AM$4,"G","-"))</f>
        <v>-</v>
      </c>
      <c r="AN27" s="34" t="str">
        <f>IF(AM26=0,"-",IF(AM26&gt;=AM$5,"Z","-"))</f>
        <v>-</v>
      </c>
      <c r="AO27" s="35" t="str">
        <f>IF(AM26=0,"-",IF(AM26&gt;=AM$6,"B","-"))</f>
        <v>-</v>
      </c>
      <c r="AP27" s="33" t="str">
        <f>IF(AP26=0,"-",IF(AP26&gt;=AP$4,"G","-"))</f>
        <v>-</v>
      </c>
      <c r="AQ27" s="34" t="str">
        <f>IF(AP26=0,"-",IF(AP26&gt;=AP$5,"Z","-"))</f>
        <v>-</v>
      </c>
      <c r="AR27" s="35" t="str">
        <f>IF(AP26=0,"-",IF(AP26&gt;=AP$6,"B","-"))</f>
        <v>-</v>
      </c>
      <c r="AS27" s="33" t="str">
        <f>IF(AS26=0,"-",IF(AS26&gt;=AS$4,"G","-"))</f>
        <v>-</v>
      </c>
      <c r="AT27" s="34" t="str">
        <f>IF(AS26=0,"-",IF(AS26&gt;=AS$5,"Z","-"))</f>
        <v>-</v>
      </c>
      <c r="AU27" s="35" t="str">
        <f>IF(AS26=0,"-",IF(AS26&gt;=AS$6,"B","-"))</f>
        <v>-</v>
      </c>
      <c r="AV27" s="33" t="str">
        <f>IF(AV26=0,"-",IF(AV26&gt;=AV$4,"G","-"))</f>
        <v>-</v>
      </c>
      <c r="AW27" s="34" t="str">
        <f>IF(AV26=0,"-",IF(AV26&gt;=AV$5,"Z","-"))</f>
        <v>-</v>
      </c>
      <c r="AX27" s="35" t="str">
        <f>IF(AV26=0,"-",IF(AV26&gt;=AV$6,"B","-"))</f>
        <v>-</v>
      </c>
      <c r="AY27" s="33" t="str">
        <f>IF(AY26=0,"-",IF(AY26&gt;=AY$4,"G","-"))</f>
        <v>-</v>
      </c>
      <c r="AZ27" s="34" t="str">
        <f>IF(AY26=0,"-",IF(AY26&gt;=AY$5,"Z","-"))</f>
        <v>-</v>
      </c>
      <c r="BA27" s="35" t="str">
        <f>IF(AY26=0,"-",IF(AY26&gt;=AY$6,"B","-"))</f>
        <v>-</v>
      </c>
      <c r="BB27" s="33" t="str">
        <f>IF(BB26=0,"-",IF(BB26&gt;=BB$4,"G","-"))</f>
        <v>-</v>
      </c>
      <c r="BC27" s="34" t="str">
        <f>IF(BB26=0,"-",IF(BB26&gt;=BB$5,"Z","-"))</f>
        <v>-</v>
      </c>
      <c r="BD27" s="35" t="str">
        <f>IF(BB26=0,"-",IF(BB26&gt;=BB$6,"B","-"))</f>
        <v>-</v>
      </c>
      <c r="BE27" s="33" t="str">
        <f>IF(BE26=0,"-",IF(BE26&gt;=BE$4,"G","-"))</f>
        <v>-</v>
      </c>
      <c r="BF27" s="34" t="str">
        <f>IF(BE26=0,"-",IF(BE26&gt;=BE$5,"Z","-"))</f>
        <v>-</v>
      </c>
      <c r="BG27" s="35" t="str">
        <f>IF(BE26=0,"-",IF(BE26&gt;=BE$6,"B","-"))</f>
        <v>-</v>
      </c>
      <c r="BH27" s="33" t="str">
        <f>IF(BH26=0,"-",IF(BH26&gt;=BH$4,"G","-"))</f>
        <v>-</v>
      </c>
      <c r="BI27" s="34" t="str">
        <f>IF(BH26=0,"-",IF(BH26&gt;=BH$5,"Z","-"))</f>
        <v>-</v>
      </c>
      <c r="BJ27" s="35" t="str">
        <f>IF(BH26=0,"-",IF(BH26&gt;=BH$6,"B","-"))</f>
        <v>-</v>
      </c>
      <c r="BK27" s="183" t="e">
        <f>IF(AND(OR(#REF!="Brons",#REF!="Brons")),"Brons","-")</f>
        <v>#REF!</v>
      </c>
      <c r="BL27" s="104">
        <f>COUNTIF(C27:AL27,"B")</f>
        <v>0</v>
      </c>
      <c r="BM27" s="67">
        <f>COUNTIF(AM27:BJ27,"B")</f>
        <v>0</v>
      </c>
      <c r="BN27" s="58" t="b">
        <f>IF(AND(BL27&gt;=3,BM27&gt;=4),"BRONS")</f>
        <v>0</v>
      </c>
      <c r="BO27" s="35" t="b">
        <f>IF(AND(BL27&gt;=4,BM27&gt;=3),"BRONS")</f>
        <v>0</v>
      </c>
      <c r="BP27" s="104">
        <f>COUNTIF(C27:AL27,"z")</f>
        <v>0</v>
      </c>
      <c r="BQ27" s="67">
        <f>COUNTIF(AM27:BJ27,"z")</f>
        <v>0</v>
      </c>
      <c r="BR27" s="58" t="b">
        <f>IF(AND(BP27&gt;=3,BQ27&gt;=4),"ZILVER")</f>
        <v>0</v>
      </c>
      <c r="BS27" s="35" t="b">
        <f>IF(AND(BP27&gt;=4,BQ27&gt;=3),"ZILVER")</f>
        <v>0</v>
      </c>
      <c r="BT27" s="78">
        <f>COUNTIF(C27:AL27,"G")</f>
        <v>0</v>
      </c>
      <c r="BU27" s="67">
        <f>COUNTIF(AM27:BJ27,"G")</f>
        <v>0</v>
      </c>
      <c r="BV27" s="58" t="b">
        <f>IF(AND(BT27&gt;=3,BU27&gt;=4),"GOUD")</f>
        <v>0</v>
      </c>
      <c r="BW27" s="35" t="b">
        <f>IF(AND(BT27&gt;=4,BU27&gt;=3),"GOUD")</f>
        <v>0</v>
      </c>
    </row>
    <row r="28" spans="1:75" ht="14">
      <c r="A28" s="420"/>
      <c r="B28" s="102"/>
      <c r="C28" s="259"/>
      <c r="D28" s="260"/>
      <c r="E28" s="261"/>
      <c r="F28" s="259"/>
      <c r="G28" s="260"/>
      <c r="H28" s="261"/>
      <c r="I28" s="260"/>
      <c r="J28" s="260"/>
      <c r="K28" s="260"/>
      <c r="L28" s="259"/>
      <c r="M28" s="260"/>
      <c r="N28" s="261"/>
      <c r="O28" s="254"/>
      <c r="P28" s="254"/>
      <c r="Q28" s="254"/>
      <c r="R28" s="375"/>
      <c r="S28" s="254"/>
      <c r="T28" s="376"/>
      <c r="U28" s="254"/>
      <c r="V28" s="254"/>
      <c r="W28" s="254"/>
      <c r="X28" s="375"/>
      <c r="Y28" s="254"/>
      <c r="Z28" s="376"/>
      <c r="AA28" s="375"/>
      <c r="AB28" s="254"/>
      <c r="AC28" s="376"/>
      <c r="AD28" s="254"/>
      <c r="AE28" s="254"/>
      <c r="AF28" s="254"/>
      <c r="AG28" s="375"/>
      <c r="AH28" s="254"/>
      <c r="AI28" s="376"/>
      <c r="AJ28" s="254"/>
      <c r="AK28" s="254"/>
      <c r="AL28" s="254"/>
      <c r="AM28" s="255"/>
      <c r="AN28" s="256"/>
      <c r="AO28" s="256"/>
      <c r="AP28" s="255"/>
      <c r="AQ28" s="256"/>
      <c r="AR28" s="257"/>
      <c r="AS28" s="256"/>
      <c r="AT28" s="256"/>
      <c r="AU28" s="256"/>
      <c r="AV28" s="255"/>
      <c r="AW28" s="256"/>
      <c r="AX28" s="257"/>
      <c r="AY28" s="256"/>
      <c r="AZ28" s="256"/>
      <c r="BA28" s="256"/>
      <c r="BB28" s="255"/>
      <c r="BC28" s="256"/>
      <c r="BD28" s="257"/>
      <c r="BE28" s="256"/>
      <c r="BF28" s="256"/>
      <c r="BG28" s="256"/>
      <c r="BH28" s="265"/>
      <c r="BI28" s="266"/>
      <c r="BJ28" s="267"/>
      <c r="BK28" s="182" t="str">
        <f>IF(AND(OR(BV29="GOUD",BW29="GOUD")),"GOUD",IF(AND(OR(BR29="ZILVER",BS29="ZILVER")),"ZILVER",IF(AND(OR(BN29="BRONS",BO29="BRONS")),"BRONS","GROEN")))</f>
        <v>GROEN</v>
      </c>
      <c r="BL28" s="63"/>
      <c r="BM28" s="64"/>
      <c r="BN28" s="55"/>
      <c r="BO28" s="64"/>
      <c r="BP28" s="66"/>
      <c r="BQ28" s="64"/>
      <c r="BR28" s="55"/>
      <c r="BS28" s="64"/>
      <c r="BT28" s="63"/>
      <c r="BU28" s="64"/>
      <c r="BV28" s="55"/>
      <c r="BW28" s="64"/>
    </row>
    <row r="29" spans="1:75" ht="14" thickBot="1">
      <c r="A29" s="421"/>
      <c r="B29" s="103"/>
      <c r="C29" s="33" t="str">
        <f>IF(C28=0,"-",IF(C28&lt;=C$4,"G","-"))</f>
        <v>-</v>
      </c>
      <c r="D29" s="34" t="str">
        <f>IF(C28=0,"-",IF(C28&lt;=C$5,"Z","-"))</f>
        <v>-</v>
      </c>
      <c r="E29" s="35" t="str">
        <f>IF(C28=0,"-",IF(C28&lt;=C$6,"B","-"))</f>
        <v>-</v>
      </c>
      <c r="F29" s="33" t="str">
        <f>IF(F28=0,"-",IF(F28&lt;=F$4,"G","-"))</f>
        <v>-</v>
      </c>
      <c r="G29" s="34" t="str">
        <f>IF(F28=0,"-",IF(F28&lt;=F$5,"Z","-"))</f>
        <v>-</v>
      </c>
      <c r="H29" s="35" t="str">
        <f>IF(F28=0,"-",IF(F28&lt;=F$6,"B","-"))</f>
        <v>-</v>
      </c>
      <c r="I29" s="33" t="str">
        <f>IF(I28=0,"-",IF(I28&lt;=I$4,"G","-"))</f>
        <v>-</v>
      </c>
      <c r="J29" s="34" t="str">
        <f>IF(I28=0,"-",IF(I28&lt;=I$5,"Z","-"))</f>
        <v>-</v>
      </c>
      <c r="K29" s="35" t="str">
        <f>IF(I28=0,"-",IF(I28&lt;=I$6,"B","-"))</f>
        <v>-</v>
      </c>
      <c r="L29" s="33" t="str">
        <f>IF(L28=0,"-",IF(L28&lt;=L$4,"G","-"))</f>
        <v>-</v>
      </c>
      <c r="M29" s="34" t="str">
        <f>IF(L28=0,"-",IF(L28&lt;=L$5,"Z","-"))</f>
        <v>-</v>
      </c>
      <c r="N29" s="35" t="str">
        <f>IF(L28=0,"-",IF(L28&lt;=L$6,"B","-"))</f>
        <v>-</v>
      </c>
      <c r="O29" s="33" t="str">
        <f>IF(O28=0,"-",IF(O28&lt;=O$4,"G","-"))</f>
        <v>-</v>
      </c>
      <c r="P29" s="34" t="str">
        <f>IF(O28=0,"-",IF(O28&lt;=O$5,"Z","-"))</f>
        <v>-</v>
      </c>
      <c r="Q29" s="35" t="str">
        <f>IF(O28=0,"-",IF(O28&lt;=O$6,"B","-"))</f>
        <v>-</v>
      </c>
      <c r="R29" s="33" t="str">
        <f>IF(R28=0,"-",IF(R28&lt;=R$4,"G","-"))</f>
        <v>-</v>
      </c>
      <c r="S29" s="34" t="str">
        <f>IF(R28=0,"-",IF(R28&lt;=R$5,"Z","-"))</f>
        <v>-</v>
      </c>
      <c r="T29" s="35" t="str">
        <f>IF(R28=0,"-",IF(R28&lt;=R$6,"B","-"))</f>
        <v>-</v>
      </c>
      <c r="U29" s="33" t="str">
        <f>IF(U28=0,"-",IF(U28&lt;=U$4,"G","-"))</f>
        <v>-</v>
      </c>
      <c r="V29" s="34" t="str">
        <f>IF(U28=0,"-",IF(U28&lt;=U$5,"Z","-"))</f>
        <v>-</v>
      </c>
      <c r="W29" s="35" t="str">
        <f>IF(U28=0,"-",IF(U28&lt;=U$6,"B","-"))</f>
        <v>-</v>
      </c>
      <c r="X29" s="33" t="str">
        <f>IF(X28=0,"-",IF(X28&lt;=X$4,"G","-"))</f>
        <v>-</v>
      </c>
      <c r="Y29" s="34" t="str">
        <f>IF(X28=0,"-",IF(X28&lt;=X$5,"Z","-"))</f>
        <v>-</v>
      </c>
      <c r="Z29" s="35" t="str">
        <f>IF(X28=0,"-",IF(X28&lt;=X$6,"B","-"))</f>
        <v>-</v>
      </c>
      <c r="AA29" s="33" t="str">
        <f>IF(AA28=0,"-",IF(AA28&lt;=AA$4,"G","-"))</f>
        <v>-</v>
      </c>
      <c r="AB29" s="34" t="str">
        <f>IF(AA28=0,"-",IF(AA28&lt;=AA$5,"Z","-"))</f>
        <v>-</v>
      </c>
      <c r="AC29" s="35" t="str">
        <f>IF(AA28=0,"-",IF(AA28&lt;=AA$6,"B","-"))</f>
        <v>-</v>
      </c>
      <c r="AD29" s="33" t="str">
        <f>IF(AD28=0,"-",IF(AD28&lt;=AD$4,"G","-"))</f>
        <v>-</v>
      </c>
      <c r="AE29" s="34" t="str">
        <f>IF(AD28=0,"-",IF(AD28&lt;=AD$5,"Z","-"))</f>
        <v>-</v>
      </c>
      <c r="AF29" s="35" t="str">
        <f>IF(AD28=0,"-",IF(AD28&lt;=AD$6,"B","-"))</f>
        <v>-</v>
      </c>
      <c r="AG29" s="33" t="str">
        <f>IF(AG28=0,"-",IF(AG28&lt;=AG$4,"G","-"))</f>
        <v>-</v>
      </c>
      <c r="AH29" s="34" t="str">
        <f>IF(AG28=0,"-",IF(AG28&lt;=AG$5,"Z","-"))</f>
        <v>-</v>
      </c>
      <c r="AI29" s="35" t="str">
        <f>IF(AG28=0,"-",IF(AG28&lt;=AG$6,"B","-"))</f>
        <v>-</v>
      </c>
      <c r="AJ29" s="33" t="str">
        <f>IF(AJ28=0,"-",IF(AJ28&lt;=AJ$4,"G","-"))</f>
        <v>-</v>
      </c>
      <c r="AK29" s="34" t="str">
        <f>IF(AJ28=0,"-",IF(AJ28&lt;=AJ$5,"Z","-"))</f>
        <v>-</v>
      </c>
      <c r="AL29" s="35" t="str">
        <f>IF(AJ28=0,"-",IF(AJ28&lt;=AJ$6,"B","-"))</f>
        <v>-</v>
      </c>
      <c r="AM29" s="33" t="str">
        <f>IF(AM28=0,"-",IF(AM28&gt;=AM$4,"G","-"))</f>
        <v>-</v>
      </c>
      <c r="AN29" s="34" t="str">
        <f>IF(AM28=0,"-",IF(AM28&gt;=AM$5,"Z","-"))</f>
        <v>-</v>
      </c>
      <c r="AO29" s="35" t="str">
        <f>IF(AM28=0,"-",IF(AM28&gt;=AM$6,"B","-"))</f>
        <v>-</v>
      </c>
      <c r="AP29" s="33" t="str">
        <f>IF(AP28=0,"-",IF(AP28&gt;=AP$4,"G","-"))</f>
        <v>-</v>
      </c>
      <c r="AQ29" s="34" t="str">
        <f>IF(AP28=0,"-",IF(AP28&gt;=AP$5,"Z","-"))</f>
        <v>-</v>
      </c>
      <c r="AR29" s="35" t="str">
        <f>IF(AP28=0,"-",IF(AP28&gt;=AP$6,"B","-"))</f>
        <v>-</v>
      </c>
      <c r="AS29" s="33" t="str">
        <f>IF(AS28=0,"-",IF(AS28&gt;=AS$4,"G","-"))</f>
        <v>-</v>
      </c>
      <c r="AT29" s="34" t="str">
        <f>IF(AS28=0,"-",IF(AS28&gt;=AS$5,"Z","-"))</f>
        <v>-</v>
      </c>
      <c r="AU29" s="35" t="str">
        <f>IF(AS28=0,"-",IF(AS28&gt;=AS$6,"B","-"))</f>
        <v>-</v>
      </c>
      <c r="AV29" s="33" t="str">
        <f>IF(AV28=0,"-",IF(AV28&gt;=AV$4,"G","-"))</f>
        <v>-</v>
      </c>
      <c r="AW29" s="34" t="str">
        <f>IF(AV28=0,"-",IF(AV28&gt;=AV$5,"Z","-"))</f>
        <v>-</v>
      </c>
      <c r="AX29" s="35" t="str">
        <f>IF(AV28=0,"-",IF(AV28&gt;=AV$6,"B","-"))</f>
        <v>-</v>
      </c>
      <c r="AY29" s="33" t="str">
        <f>IF(AY28=0,"-",IF(AY28&gt;=AY$4,"G","-"))</f>
        <v>-</v>
      </c>
      <c r="AZ29" s="34" t="str">
        <f>IF(AY28=0,"-",IF(AY28&gt;=AY$5,"Z","-"))</f>
        <v>-</v>
      </c>
      <c r="BA29" s="35" t="str">
        <f>IF(AY28=0,"-",IF(AY28&gt;=AY$6,"B","-"))</f>
        <v>-</v>
      </c>
      <c r="BB29" s="33" t="str">
        <f>IF(BB28=0,"-",IF(BB28&gt;=BB$4,"G","-"))</f>
        <v>-</v>
      </c>
      <c r="BC29" s="34" t="str">
        <f>IF(BB28=0,"-",IF(BB28&gt;=BB$5,"Z","-"))</f>
        <v>-</v>
      </c>
      <c r="BD29" s="35" t="str">
        <f>IF(BB28=0,"-",IF(BB28&gt;=BB$6,"B","-"))</f>
        <v>-</v>
      </c>
      <c r="BE29" s="33" t="str">
        <f>IF(BE28=0,"-",IF(BE28&gt;=BE$4,"G","-"))</f>
        <v>-</v>
      </c>
      <c r="BF29" s="34" t="str">
        <f>IF(BE28=0,"-",IF(BE28&gt;=BE$5,"Z","-"))</f>
        <v>-</v>
      </c>
      <c r="BG29" s="35" t="str">
        <f>IF(BE28=0,"-",IF(BE28&gt;=BE$6,"B","-"))</f>
        <v>-</v>
      </c>
      <c r="BH29" s="33" t="str">
        <f>IF(BH28=0,"-",IF(BH28&gt;=BH$4,"G","-"))</f>
        <v>-</v>
      </c>
      <c r="BI29" s="34" t="str">
        <f>IF(BH28=0,"-",IF(BH28&gt;=BH$5,"Z","-"))</f>
        <v>-</v>
      </c>
      <c r="BJ29" s="35" t="str">
        <f>IF(BH28=0,"-",IF(BH28&gt;=BH$6,"B","-"))</f>
        <v>-</v>
      </c>
      <c r="BK29" s="183" t="e">
        <f>IF(AND(OR(#REF!="Brons",#REF!="Brons")),"Brons","-")</f>
        <v>#REF!</v>
      </c>
      <c r="BL29" s="104">
        <f>COUNTIF(C29:AL29,"B")</f>
        <v>0</v>
      </c>
      <c r="BM29" s="67">
        <f>COUNTIF(AM29:BJ29,"B")</f>
        <v>0</v>
      </c>
      <c r="BN29" s="58" t="b">
        <f>IF(AND(BL29&gt;=3,BM29&gt;=4),"BRONS")</f>
        <v>0</v>
      </c>
      <c r="BO29" s="35" t="b">
        <f>IF(AND(BL29&gt;=4,BM29&gt;=3),"BRONS")</f>
        <v>0</v>
      </c>
      <c r="BP29" s="104">
        <f>COUNTIF(C29:AL29,"z")</f>
        <v>0</v>
      </c>
      <c r="BQ29" s="67">
        <f>COUNTIF(AM29:BJ29,"z")</f>
        <v>0</v>
      </c>
      <c r="BR29" s="58" t="b">
        <f>IF(AND(BP29&gt;=3,BQ29&gt;=4),"ZILVER")</f>
        <v>0</v>
      </c>
      <c r="BS29" s="35" t="b">
        <f>IF(AND(BP29&gt;=4,BQ29&gt;=3),"ZILVER")</f>
        <v>0</v>
      </c>
      <c r="BT29" s="78">
        <f>COUNTIF(C29:AL29,"G")</f>
        <v>0</v>
      </c>
      <c r="BU29" s="67">
        <f>COUNTIF(AM29:BJ29,"G")</f>
        <v>0</v>
      </c>
      <c r="BV29" s="58" t="b">
        <f>IF(AND(BT29&gt;=3,BU29&gt;=4),"GOUD")</f>
        <v>0</v>
      </c>
      <c r="BW29" s="35" t="b">
        <f>IF(AND(BT29&gt;=4,BU29&gt;=3),"GOUD")</f>
        <v>0</v>
      </c>
    </row>
    <row r="30" spans="1:75">
      <c r="A30" s="420"/>
      <c r="B30" s="102"/>
      <c r="C30" s="259"/>
      <c r="D30" s="260"/>
      <c r="E30" s="261"/>
      <c r="F30" s="259"/>
      <c r="G30" s="260"/>
      <c r="H30" s="261"/>
      <c r="I30" s="260"/>
      <c r="J30" s="260"/>
      <c r="K30" s="260"/>
      <c r="L30" s="259"/>
      <c r="M30" s="260"/>
      <c r="N30" s="261"/>
      <c r="O30" s="254"/>
      <c r="P30" s="254"/>
      <c r="Q30" s="254"/>
      <c r="R30" s="375"/>
      <c r="S30" s="254"/>
      <c r="T30" s="376"/>
      <c r="U30" s="254"/>
      <c r="V30" s="254"/>
      <c r="W30" s="254"/>
      <c r="X30" s="375"/>
      <c r="Y30" s="254"/>
      <c r="Z30" s="376"/>
      <c r="AA30" s="375"/>
      <c r="AB30" s="254"/>
      <c r="AC30" s="376"/>
      <c r="AD30" s="254"/>
      <c r="AE30" s="254"/>
      <c r="AF30" s="254"/>
      <c r="AG30" s="375"/>
      <c r="AH30" s="254"/>
      <c r="AI30" s="376"/>
      <c r="AJ30" s="254"/>
      <c r="AK30" s="254"/>
      <c r="AL30" s="254"/>
      <c r="AM30" s="255"/>
      <c r="AN30" s="256"/>
      <c r="AO30" s="256"/>
      <c r="AP30" s="255"/>
      <c r="AQ30" s="256"/>
      <c r="AR30" s="257"/>
      <c r="AS30" s="256"/>
      <c r="AT30" s="256"/>
      <c r="AU30" s="256"/>
      <c r="AV30" s="255"/>
      <c r="AW30" s="256"/>
      <c r="AX30" s="257"/>
      <c r="AY30" s="256"/>
      <c r="AZ30" s="256"/>
      <c r="BA30" s="256"/>
      <c r="BB30" s="255"/>
      <c r="BC30" s="256"/>
      <c r="BD30" s="257"/>
      <c r="BE30" s="256"/>
      <c r="BF30" s="256"/>
      <c r="BG30" s="256"/>
      <c r="BH30" s="255"/>
      <c r="BI30" s="256"/>
      <c r="BJ30" s="257"/>
      <c r="BK30" s="182" t="str">
        <f>IF(AND(OR(BV31="GOUD",BW31="GOUD")),"GOUD",IF(AND(OR(BR31="ZILVER",BS31="ZILVER")),"ZILVER",IF(AND(OR(BN31="BRONS",BO31="BRONS")),"BRONS","GROEN")))</f>
        <v>GROEN</v>
      </c>
      <c r="BL30" s="63"/>
      <c r="BM30" s="64"/>
      <c r="BN30" s="55"/>
      <c r="BO30" s="64"/>
      <c r="BP30" s="66"/>
      <c r="BQ30" s="64"/>
      <c r="BR30" s="55"/>
      <c r="BS30" s="64"/>
      <c r="BT30" s="63"/>
      <c r="BU30" s="64"/>
      <c r="BV30" s="55"/>
      <c r="BW30" s="64"/>
    </row>
    <row r="31" spans="1:75" ht="14" thickBot="1">
      <c r="A31" s="421"/>
      <c r="B31" s="103"/>
      <c r="C31" s="33" t="str">
        <f>IF(C30=0,"-",IF(C30&lt;=C$4,"G","-"))</f>
        <v>-</v>
      </c>
      <c r="D31" s="34" t="str">
        <f>IF(C30=0,"-",IF(C30&lt;=C$5,"Z","-"))</f>
        <v>-</v>
      </c>
      <c r="E31" s="35" t="str">
        <f>IF(C30=0,"-",IF(C30&lt;=C$6,"B","-"))</f>
        <v>-</v>
      </c>
      <c r="F31" s="33" t="str">
        <f>IF(F30=0,"-",IF(F30&lt;=F$4,"G","-"))</f>
        <v>-</v>
      </c>
      <c r="G31" s="34" t="str">
        <f>IF(F30=0,"-",IF(F30&lt;=F$5,"Z","-"))</f>
        <v>-</v>
      </c>
      <c r="H31" s="35" t="str">
        <f>IF(F30=0,"-",IF(F30&lt;=F$6,"B","-"))</f>
        <v>-</v>
      </c>
      <c r="I31" s="33" t="str">
        <f>IF(I30=0,"-",IF(I30&lt;=I$4,"G","-"))</f>
        <v>-</v>
      </c>
      <c r="J31" s="34" t="str">
        <f>IF(I30=0,"-",IF(I30&lt;=I$5,"Z","-"))</f>
        <v>-</v>
      </c>
      <c r="K31" s="35" t="str">
        <f>IF(I30=0,"-",IF(I30&lt;=I$6,"B","-"))</f>
        <v>-</v>
      </c>
      <c r="L31" s="33" t="str">
        <f>IF(L30=0,"-",IF(L30&lt;=L$4,"G","-"))</f>
        <v>-</v>
      </c>
      <c r="M31" s="34" t="str">
        <f>IF(L30=0,"-",IF(L30&lt;=L$5,"Z","-"))</f>
        <v>-</v>
      </c>
      <c r="N31" s="35" t="str">
        <f>IF(L30=0,"-",IF(L30&lt;=L$6,"B","-"))</f>
        <v>-</v>
      </c>
      <c r="O31" s="33" t="str">
        <f>IF(O30=0,"-",IF(O30&lt;=O$4,"G","-"))</f>
        <v>-</v>
      </c>
      <c r="P31" s="34" t="str">
        <f>IF(O30=0,"-",IF(O30&lt;=O$5,"Z","-"))</f>
        <v>-</v>
      </c>
      <c r="Q31" s="35" t="str">
        <f>IF(O30=0,"-",IF(O30&lt;=O$6,"B","-"))</f>
        <v>-</v>
      </c>
      <c r="R31" s="33" t="str">
        <f>IF(R30=0,"-",IF(R30&lt;=R$4,"G","-"))</f>
        <v>-</v>
      </c>
      <c r="S31" s="34" t="str">
        <f>IF(R30=0,"-",IF(R30&lt;=R$5,"Z","-"))</f>
        <v>-</v>
      </c>
      <c r="T31" s="35" t="str">
        <f>IF(R30=0,"-",IF(R30&lt;=R$6,"B","-"))</f>
        <v>-</v>
      </c>
      <c r="U31" s="33" t="str">
        <f>IF(U30=0,"-",IF(U30&lt;=U$4,"G","-"))</f>
        <v>-</v>
      </c>
      <c r="V31" s="34" t="str">
        <f>IF(U30=0,"-",IF(U30&lt;=U$5,"Z","-"))</f>
        <v>-</v>
      </c>
      <c r="W31" s="35" t="str">
        <f>IF(U30=0,"-",IF(U30&lt;=U$6,"B","-"))</f>
        <v>-</v>
      </c>
      <c r="X31" s="33" t="str">
        <f>IF(X30=0,"-",IF(X30&lt;=X$4,"G","-"))</f>
        <v>-</v>
      </c>
      <c r="Y31" s="34" t="str">
        <f>IF(X30=0,"-",IF(X30&lt;=X$5,"Z","-"))</f>
        <v>-</v>
      </c>
      <c r="Z31" s="35" t="str">
        <f>IF(X30=0,"-",IF(X30&lt;=X$6,"B","-"))</f>
        <v>-</v>
      </c>
      <c r="AA31" s="33" t="str">
        <f>IF(AA30=0,"-",IF(AA30&lt;=AA$4,"G","-"))</f>
        <v>-</v>
      </c>
      <c r="AB31" s="34" t="str">
        <f>IF(AA30=0,"-",IF(AA30&lt;=AA$5,"Z","-"))</f>
        <v>-</v>
      </c>
      <c r="AC31" s="35" t="str">
        <f>IF(AA30=0,"-",IF(AA30&lt;=AA$6,"B","-"))</f>
        <v>-</v>
      </c>
      <c r="AD31" s="33" t="str">
        <f>IF(AD30=0,"-",IF(AD30&lt;=AD$4,"G","-"))</f>
        <v>-</v>
      </c>
      <c r="AE31" s="34" t="str">
        <f>IF(AD30=0,"-",IF(AD30&lt;=AD$5,"Z","-"))</f>
        <v>-</v>
      </c>
      <c r="AF31" s="35" t="str">
        <f>IF(AD30=0,"-",IF(AD30&lt;=AD$6,"B","-"))</f>
        <v>-</v>
      </c>
      <c r="AG31" s="33" t="str">
        <f>IF(AG30=0,"-",IF(AG30&lt;=AG$4,"G","-"))</f>
        <v>-</v>
      </c>
      <c r="AH31" s="34" t="str">
        <f>IF(AG30=0,"-",IF(AG30&lt;=AG$5,"Z","-"))</f>
        <v>-</v>
      </c>
      <c r="AI31" s="35" t="str">
        <f>IF(AG30=0,"-",IF(AG30&lt;=AG$6,"B","-"))</f>
        <v>-</v>
      </c>
      <c r="AJ31" s="33" t="str">
        <f>IF(AJ30=0,"-",IF(AJ30&lt;=AJ$4,"G","-"))</f>
        <v>-</v>
      </c>
      <c r="AK31" s="34" t="str">
        <f>IF(AJ30=0,"-",IF(AJ30&lt;=AJ$5,"Z","-"))</f>
        <v>-</v>
      </c>
      <c r="AL31" s="35" t="str">
        <f>IF(AJ30=0,"-",IF(AJ30&lt;=AJ$6,"B","-"))</f>
        <v>-</v>
      </c>
      <c r="AM31" s="33" t="str">
        <f>IF(AM30=0,"-",IF(AM30&gt;=AM$4,"G","-"))</f>
        <v>-</v>
      </c>
      <c r="AN31" s="34" t="str">
        <f>IF(AM30=0,"-",IF(AM30&gt;=AM$5,"Z","-"))</f>
        <v>-</v>
      </c>
      <c r="AO31" s="35" t="str">
        <f>IF(AM30=0,"-",IF(AM30&gt;=AM$6,"B","-"))</f>
        <v>-</v>
      </c>
      <c r="AP31" s="33" t="str">
        <f>IF(AP30=0,"-",IF(AP30&gt;=AP$4,"G","-"))</f>
        <v>-</v>
      </c>
      <c r="AQ31" s="34" t="str">
        <f>IF(AP30=0,"-",IF(AP30&gt;=AP$5,"Z","-"))</f>
        <v>-</v>
      </c>
      <c r="AR31" s="35" t="str">
        <f>IF(AP30=0,"-",IF(AP30&gt;=AP$6,"B","-"))</f>
        <v>-</v>
      </c>
      <c r="AS31" s="33" t="str">
        <f>IF(AS30=0,"-",IF(AS30&gt;=AS$4,"G","-"))</f>
        <v>-</v>
      </c>
      <c r="AT31" s="34" t="str">
        <f>IF(AS30=0,"-",IF(AS30&gt;=AS$5,"Z","-"))</f>
        <v>-</v>
      </c>
      <c r="AU31" s="35" t="str">
        <f>IF(AS30=0,"-",IF(AS30&gt;=AS$6,"B","-"))</f>
        <v>-</v>
      </c>
      <c r="AV31" s="33" t="str">
        <f>IF(AV30=0,"-",IF(AV30&gt;=AV$4,"G","-"))</f>
        <v>-</v>
      </c>
      <c r="AW31" s="34" t="str">
        <f>IF(AV30=0,"-",IF(AV30&gt;=AV$5,"Z","-"))</f>
        <v>-</v>
      </c>
      <c r="AX31" s="35" t="str">
        <f>IF(AV30=0,"-",IF(AV30&gt;=AV$6,"B","-"))</f>
        <v>-</v>
      </c>
      <c r="AY31" s="33" t="str">
        <f>IF(AY30=0,"-",IF(AY30&gt;=AY$4,"G","-"))</f>
        <v>-</v>
      </c>
      <c r="AZ31" s="34" t="str">
        <f>IF(AY30=0,"-",IF(AY30&gt;=AY$5,"Z","-"))</f>
        <v>-</v>
      </c>
      <c r="BA31" s="35" t="str">
        <f>IF(AY30=0,"-",IF(AY30&gt;=AY$6,"B","-"))</f>
        <v>-</v>
      </c>
      <c r="BB31" s="33" t="str">
        <f>IF(BB30=0,"-",IF(BB30&gt;=BB$4,"G","-"))</f>
        <v>-</v>
      </c>
      <c r="BC31" s="34" t="str">
        <f>IF(BB30=0,"-",IF(BB30&gt;=BB$5,"Z","-"))</f>
        <v>-</v>
      </c>
      <c r="BD31" s="35" t="str">
        <f>IF(BB30=0,"-",IF(BB30&gt;=BB$6,"B","-"))</f>
        <v>-</v>
      </c>
      <c r="BE31" s="33" t="str">
        <f>IF(BE30=0,"-",IF(BE30&gt;=BE$4,"G","-"))</f>
        <v>-</v>
      </c>
      <c r="BF31" s="34" t="str">
        <f>IF(BE30=0,"-",IF(BE30&gt;=BE$5,"Z","-"))</f>
        <v>-</v>
      </c>
      <c r="BG31" s="35" t="str">
        <f>IF(BE30=0,"-",IF(BE30&gt;=BE$6,"B","-"))</f>
        <v>-</v>
      </c>
      <c r="BH31" s="33" t="str">
        <f>IF(BH30=0,"-",IF(BH30&gt;=BH$4,"G","-"))</f>
        <v>-</v>
      </c>
      <c r="BI31" s="34" t="str">
        <f>IF(BH30=0,"-",IF(BH30&gt;=BH$5,"Z","-"))</f>
        <v>-</v>
      </c>
      <c r="BJ31" s="35" t="str">
        <f>IF(BH30=0,"-",IF(BH30&gt;=BH$6,"B","-"))</f>
        <v>-</v>
      </c>
      <c r="BK31" s="183" t="e">
        <f>IF(AND(OR(#REF!="Brons",#REF!="Brons")),"Brons","-")</f>
        <v>#REF!</v>
      </c>
      <c r="BL31" s="104">
        <f>COUNTIF(C31:AL31,"B")</f>
        <v>0</v>
      </c>
      <c r="BM31" s="67">
        <f>COUNTIF(AM31:BJ31,"B")</f>
        <v>0</v>
      </c>
      <c r="BN31" s="58" t="b">
        <f>IF(AND(BL31&gt;=3,BM31&gt;=4),"BRONS")</f>
        <v>0</v>
      </c>
      <c r="BO31" s="35" t="b">
        <f>IF(AND(BL31&gt;=4,BM31&gt;=3),"BRONS")</f>
        <v>0</v>
      </c>
      <c r="BP31" s="104">
        <f>COUNTIF(C31:AL31,"z")</f>
        <v>0</v>
      </c>
      <c r="BQ31" s="67">
        <f>COUNTIF(AM31:BJ31,"z")</f>
        <v>0</v>
      </c>
      <c r="BR31" s="58" t="b">
        <f>IF(AND(BP31&gt;=3,BQ31&gt;=4),"ZILVER")</f>
        <v>0</v>
      </c>
      <c r="BS31" s="35" t="b">
        <f>IF(AND(BP31&gt;=4,BQ31&gt;=3),"ZILVER")</f>
        <v>0</v>
      </c>
      <c r="BT31" s="78">
        <f>COUNTIF(C31:AL31,"G")</f>
        <v>0</v>
      </c>
      <c r="BU31" s="67">
        <f>COUNTIF(AM31:BJ31,"G")</f>
        <v>0</v>
      </c>
      <c r="BV31" s="58" t="b">
        <f>IF(AND(BT31&gt;=3,BU31&gt;=4),"GOUD")</f>
        <v>0</v>
      </c>
      <c r="BW31" s="35" t="b">
        <f>IF(AND(BT31&gt;=4,BU31&gt;=3),"GOUD")</f>
        <v>0</v>
      </c>
    </row>
    <row r="32" spans="1:75">
      <c r="A32" s="420"/>
      <c r="B32" s="102"/>
      <c r="C32" s="259"/>
      <c r="D32" s="260"/>
      <c r="E32" s="261"/>
      <c r="F32" s="259"/>
      <c r="G32" s="260"/>
      <c r="H32" s="261"/>
      <c r="I32" s="260"/>
      <c r="J32" s="260"/>
      <c r="K32" s="260"/>
      <c r="L32" s="259"/>
      <c r="M32" s="260"/>
      <c r="N32" s="261"/>
      <c r="O32" s="254"/>
      <c r="P32" s="254"/>
      <c r="Q32" s="254"/>
      <c r="R32" s="375"/>
      <c r="S32" s="254"/>
      <c r="T32" s="376"/>
      <c r="U32" s="254"/>
      <c r="V32" s="254"/>
      <c r="W32" s="254"/>
      <c r="X32" s="375"/>
      <c r="Y32" s="254"/>
      <c r="Z32" s="376"/>
      <c r="AA32" s="375"/>
      <c r="AB32" s="254"/>
      <c r="AC32" s="376"/>
      <c r="AD32" s="254"/>
      <c r="AE32" s="254"/>
      <c r="AF32" s="254"/>
      <c r="AG32" s="375"/>
      <c r="AH32" s="254"/>
      <c r="AI32" s="376"/>
      <c r="AJ32" s="254"/>
      <c r="AK32" s="254"/>
      <c r="AL32" s="254"/>
      <c r="AM32" s="255"/>
      <c r="AN32" s="256"/>
      <c r="AO32" s="256"/>
      <c r="AP32" s="255"/>
      <c r="AQ32" s="256"/>
      <c r="AR32" s="257"/>
      <c r="AS32" s="256"/>
      <c r="AT32" s="256"/>
      <c r="AU32" s="256"/>
      <c r="AV32" s="255"/>
      <c r="AW32" s="256"/>
      <c r="AX32" s="257"/>
      <c r="AY32" s="256"/>
      <c r="AZ32" s="256"/>
      <c r="BA32" s="256"/>
      <c r="BB32" s="255"/>
      <c r="BC32" s="256"/>
      <c r="BD32" s="257"/>
      <c r="BE32" s="256"/>
      <c r="BF32" s="256"/>
      <c r="BG32" s="256"/>
      <c r="BH32" s="255"/>
      <c r="BI32" s="256"/>
      <c r="BJ32" s="257"/>
      <c r="BK32" s="182" t="str">
        <f>IF(AND(OR(BV33="GOUD",BW33="GOUD")),"GOUD",IF(AND(OR(BR33="ZILVER",BS33="ZILVER")),"ZILVER",IF(AND(OR(BN33="BRONS",BO33="BRONS")),"BRONS","GROEN")))</f>
        <v>GROEN</v>
      </c>
      <c r="BL32" s="63"/>
      <c r="BM32" s="64"/>
      <c r="BN32" s="55"/>
      <c r="BO32" s="64"/>
      <c r="BP32" s="66"/>
      <c r="BQ32" s="64"/>
      <c r="BR32" s="55"/>
      <c r="BS32" s="64"/>
      <c r="BT32" s="63"/>
      <c r="BU32" s="64"/>
      <c r="BV32" s="55"/>
      <c r="BW32" s="64"/>
    </row>
    <row r="33" spans="1:75" ht="14" thickBot="1">
      <c r="A33" s="421"/>
      <c r="B33" s="103"/>
      <c r="C33" s="33" t="str">
        <f>IF(C32=0,"-",IF(C32&lt;=C$4,"G","-"))</f>
        <v>-</v>
      </c>
      <c r="D33" s="34" t="str">
        <f>IF(C32=0,"-",IF(C32&lt;=C$5,"Z","-"))</f>
        <v>-</v>
      </c>
      <c r="E33" s="35" t="str">
        <f>IF(C32=0,"-",IF(C32&lt;=C$6,"B","-"))</f>
        <v>-</v>
      </c>
      <c r="F33" s="33" t="str">
        <f>IF(F32=0,"-",IF(F32&lt;=F$4,"G","-"))</f>
        <v>-</v>
      </c>
      <c r="G33" s="34" t="str">
        <f>IF(F32=0,"-",IF(F32&lt;=F$5,"Z","-"))</f>
        <v>-</v>
      </c>
      <c r="H33" s="35" t="str">
        <f>IF(F32=0,"-",IF(F32&lt;=F$6,"B","-"))</f>
        <v>-</v>
      </c>
      <c r="I33" s="33" t="str">
        <f>IF(I32=0,"-",IF(I32&lt;=I$4,"G","-"))</f>
        <v>-</v>
      </c>
      <c r="J33" s="34" t="str">
        <f>IF(I32=0,"-",IF(I32&lt;=I$5,"Z","-"))</f>
        <v>-</v>
      </c>
      <c r="K33" s="35" t="str">
        <f>IF(I32=0,"-",IF(I32&lt;=I$6,"B","-"))</f>
        <v>-</v>
      </c>
      <c r="L33" s="33" t="str">
        <f>IF(L32=0,"-",IF(L32&lt;=L$4,"G","-"))</f>
        <v>-</v>
      </c>
      <c r="M33" s="34" t="str">
        <f>IF(L32=0,"-",IF(L32&lt;=L$5,"Z","-"))</f>
        <v>-</v>
      </c>
      <c r="N33" s="35" t="str">
        <f>IF(L32=0,"-",IF(L32&lt;=L$6,"B","-"))</f>
        <v>-</v>
      </c>
      <c r="O33" s="33" t="str">
        <f>IF(O32=0,"-",IF(O32&lt;=O$4,"G","-"))</f>
        <v>-</v>
      </c>
      <c r="P33" s="34" t="str">
        <f>IF(O32=0,"-",IF(O32&lt;=O$5,"Z","-"))</f>
        <v>-</v>
      </c>
      <c r="Q33" s="35" t="str">
        <f>IF(O32=0,"-",IF(O32&lt;=O$6,"B","-"))</f>
        <v>-</v>
      </c>
      <c r="R33" s="33" t="str">
        <f>IF(R32=0,"-",IF(R32&lt;=R$4,"G","-"))</f>
        <v>-</v>
      </c>
      <c r="S33" s="34" t="str">
        <f>IF(R32=0,"-",IF(R32&lt;=R$5,"Z","-"))</f>
        <v>-</v>
      </c>
      <c r="T33" s="35" t="str">
        <f>IF(R32=0,"-",IF(R32&lt;=R$6,"B","-"))</f>
        <v>-</v>
      </c>
      <c r="U33" s="33" t="str">
        <f>IF(U32=0,"-",IF(U32&lt;=U$4,"G","-"))</f>
        <v>-</v>
      </c>
      <c r="V33" s="34" t="str">
        <f>IF(U32=0,"-",IF(U32&lt;=U$5,"Z","-"))</f>
        <v>-</v>
      </c>
      <c r="W33" s="35" t="str">
        <f>IF(U32=0,"-",IF(U32&lt;=U$6,"B","-"))</f>
        <v>-</v>
      </c>
      <c r="X33" s="33" t="str">
        <f>IF(X32=0,"-",IF(X32&lt;=X$4,"G","-"))</f>
        <v>-</v>
      </c>
      <c r="Y33" s="34" t="str">
        <f>IF(X32=0,"-",IF(X32&lt;=X$5,"Z","-"))</f>
        <v>-</v>
      </c>
      <c r="Z33" s="35" t="str">
        <f>IF(X32=0,"-",IF(X32&lt;=X$6,"B","-"))</f>
        <v>-</v>
      </c>
      <c r="AA33" s="33" t="str">
        <f>IF(AA32=0,"-",IF(AA32&lt;=AA$4,"G","-"))</f>
        <v>-</v>
      </c>
      <c r="AB33" s="34" t="str">
        <f>IF(AA32=0,"-",IF(AA32&lt;=AA$5,"Z","-"))</f>
        <v>-</v>
      </c>
      <c r="AC33" s="35" t="str">
        <f>IF(AA32=0,"-",IF(AA32&lt;=AA$6,"B","-"))</f>
        <v>-</v>
      </c>
      <c r="AD33" s="33" t="str">
        <f>IF(AD32=0,"-",IF(AD32&lt;=AD$4,"G","-"))</f>
        <v>-</v>
      </c>
      <c r="AE33" s="34" t="str">
        <f>IF(AD32=0,"-",IF(AD32&lt;=AD$5,"Z","-"))</f>
        <v>-</v>
      </c>
      <c r="AF33" s="35" t="str">
        <f>IF(AD32=0,"-",IF(AD32&lt;=AD$6,"B","-"))</f>
        <v>-</v>
      </c>
      <c r="AG33" s="33" t="str">
        <f>IF(AG32=0,"-",IF(AG32&lt;=AG$4,"G","-"))</f>
        <v>-</v>
      </c>
      <c r="AH33" s="34" t="str">
        <f>IF(AG32=0,"-",IF(AG32&lt;=AG$5,"Z","-"))</f>
        <v>-</v>
      </c>
      <c r="AI33" s="35" t="str">
        <f>IF(AG32=0,"-",IF(AG32&lt;=AG$6,"B","-"))</f>
        <v>-</v>
      </c>
      <c r="AJ33" s="33" t="str">
        <f>IF(AJ32=0,"-",IF(AJ32&lt;=AJ$4,"G","-"))</f>
        <v>-</v>
      </c>
      <c r="AK33" s="34" t="str">
        <f>IF(AJ32=0,"-",IF(AJ32&lt;=AJ$5,"Z","-"))</f>
        <v>-</v>
      </c>
      <c r="AL33" s="35" t="str">
        <f>IF(AJ32=0,"-",IF(AJ32&lt;=AJ$6,"B","-"))</f>
        <v>-</v>
      </c>
      <c r="AM33" s="33" t="str">
        <f>IF(AM32=0,"-",IF(AM32&gt;=AM$4,"G","-"))</f>
        <v>-</v>
      </c>
      <c r="AN33" s="34" t="str">
        <f>IF(AM32=0,"-",IF(AM32&gt;=AM$5,"Z","-"))</f>
        <v>-</v>
      </c>
      <c r="AO33" s="35" t="str">
        <f>IF(AM32=0,"-",IF(AM32&gt;=AM$6,"B","-"))</f>
        <v>-</v>
      </c>
      <c r="AP33" s="33" t="str">
        <f>IF(AP32=0,"-",IF(AP32&gt;=AP$4,"G","-"))</f>
        <v>-</v>
      </c>
      <c r="AQ33" s="34" t="str">
        <f>IF(AP32=0,"-",IF(AP32&gt;=AP$5,"Z","-"))</f>
        <v>-</v>
      </c>
      <c r="AR33" s="35" t="str">
        <f>IF(AP32=0,"-",IF(AP32&gt;=AP$6,"B","-"))</f>
        <v>-</v>
      </c>
      <c r="AS33" s="33" t="str">
        <f>IF(AS32=0,"-",IF(AS32&gt;=AS$4,"G","-"))</f>
        <v>-</v>
      </c>
      <c r="AT33" s="34" t="str">
        <f>IF(AS32=0,"-",IF(AS32&gt;=AS$5,"Z","-"))</f>
        <v>-</v>
      </c>
      <c r="AU33" s="35" t="str">
        <f>IF(AS32=0,"-",IF(AS32&gt;=AS$6,"B","-"))</f>
        <v>-</v>
      </c>
      <c r="AV33" s="33" t="str">
        <f>IF(AV32=0,"-",IF(AV32&gt;=AV$4,"G","-"))</f>
        <v>-</v>
      </c>
      <c r="AW33" s="34" t="str">
        <f>IF(AV32=0,"-",IF(AV32&gt;=AV$5,"Z","-"))</f>
        <v>-</v>
      </c>
      <c r="AX33" s="35" t="str">
        <f>IF(AV32=0,"-",IF(AV32&gt;=AV$6,"B","-"))</f>
        <v>-</v>
      </c>
      <c r="AY33" s="33" t="str">
        <f>IF(AY32=0,"-",IF(AY32&gt;=AY$4,"G","-"))</f>
        <v>-</v>
      </c>
      <c r="AZ33" s="34" t="str">
        <f>IF(AY32=0,"-",IF(AY32&gt;=AY$5,"Z","-"))</f>
        <v>-</v>
      </c>
      <c r="BA33" s="35" t="str">
        <f>IF(AY32=0,"-",IF(AY32&gt;=AY$6,"B","-"))</f>
        <v>-</v>
      </c>
      <c r="BB33" s="33" t="str">
        <f>IF(BB32=0,"-",IF(BB32&gt;=BB$4,"G","-"))</f>
        <v>-</v>
      </c>
      <c r="BC33" s="34" t="str">
        <f>IF(BB32=0,"-",IF(BB32&gt;=BB$5,"Z","-"))</f>
        <v>-</v>
      </c>
      <c r="BD33" s="35" t="str">
        <f>IF(BB32=0,"-",IF(BB32&gt;=BB$6,"B","-"))</f>
        <v>-</v>
      </c>
      <c r="BE33" s="33" t="str">
        <f>IF(BE32=0,"-",IF(BE32&gt;=BE$4,"G","-"))</f>
        <v>-</v>
      </c>
      <c r="BF33" s="34" t="str">
        <f>IF(BE32=0,"-",IF(BE32&gt;=BE$5,"Z","-"))</f>
        <v>-</v>
      </c>
      <c r="BG33" s="35" t="str">
        <f>IF(BE32=0,"-",IF(BE32&gt;=BE$6,"B","-"))</f>
        <v>-</v>
      </c>
      <c r="BH33" s="33" t="str">
        <f>IF(BH32=0,"-",IF(BH32&gt;=BH$4,"G","-"))</f>
        <v>-</v>
      </c>
      <c r="BI33" s="34" t="str">
        <f>IF(BH32=0,"-",IF(BH32&gt;=BH$5,"Z","-"))</f>
        <v>-</v>
      </c>
      <c r="BJ33" s="35" t="str">
        <f>IF(BH32=0,"-",IF(BH32&gt;=BH$6,"B","-"))</f>
        <v>-</v>
      </c>
      <c r="BK33" s="183" t="e">
        <f>IF(AND(OR(#REF!="Brons",#REF!="Brons")),"Brons","-")</f>
        <v>#REF!</v>
      </c>
      <c r="BL33" s="104">
        <f>COUNTIF(C33:AL33,"B")</f>
        <v>0</v>
      </c>
      <c r="BM33" s="67">
        <f>COUNTIF(AM33:BJ33,"B")</f>
        <v>0</v>
      </c>
      <c r="BN33" s="58" t="b">
        <f>IF(AND(BL33&gt;=3,BM33&gt;=4),"BRONS")</f>
        <v>0</v>
      </c>
      <c r="BO33" s="35" t="b">
        <f>IF(AND(BL33&gt;=4,BM33&gt;=3),"BRONS")</f>
        <v>0</v>
      </c>
      <c r="BP33" s="104">
        <f>COUNTIF(C33:AL33,"z")</f>
        <v>0</v>
      </c>
      <c r="BQ33" s="67">
        <f>COUNTIF(AM33:BJ33,"z")</f>
        <v>0</v>
      </c>
      <c r="BR33" s="58" t="b">
        <f>IF(AND(BP33&gt;=3,BQ33&gt;=4),"ZILVER")</f>
        <v>0</v>
      </c>
      <c r="BS33" s="35" t="b">
        <f>IF(AND(BP33&gt;=4,BQ33&gt;=3),"ZILVER")</f>
        <v>0</v>
      </c>
      <c r="BT33" s="78">
        <f>COUNTIF(C33:AL33,"G")</f>
        <v>0</v>
      </c>
      <c r="BU33" s="67">
        <f>COUNTIF(AM33:BJ33,"G")</f>
        <v>0</v>
      </c>
      <c r="BV33" s="58" t="b">
        <f>IF(AND(BT33&gt;=3,BU33&gt;=4),"GOUD")</f>
        <v>0</v>
      </c>
      <c r="BW33" s="35" t="b">
        <f>IF(AND(BT33&gt;=4,BU33&gt;=3),"GOUD")</f>
        <v>0</v>
      </c>
    </row>
    <row r="34" spans="1:75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92"/>
      <c r="M34" s="92"/>
      <c r="N34" s="92"/>
      <c r="O34" s="22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105"/>
      <c r="BM34" s="105"/>
      <c r="BN34" s="105"/>
    </row>
    <row r="35" spans="1:75">
      <c r="A35" s="36" t="s">
        <v>40</v>
      </c>
      <c r="C35" s="36"/>
      <c r="D35" s="36"/>
      <c r="E35" s="36"/>
      <c r="F35" s="36"/>
      <c r="G35" s="36"/>
      <c r="H35" s="91"/>
      <c r="I35" s="91"/>
      <c r="J35" s="36"/>
      <c r="K35" s="91"/>
      <c r="L35" s="91"/>
      <c r="M35" s="91"/>
      <c r="N35" s="91"/>
      <c r="O35" s="91"/>
      <c r="P35" s="91"/>
      <c r="Q35" s="91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36"/>
      <c r="BK35" s="107"/>
      <c r="BL35" s="105"/>
      <c r="BM35" s="105"/>
      <c r="BN35" s="105"/>
    </row>
    <row r="36" spans="1:75">
      <c r="A36" s="36" t="s">
        <v>31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21"/>
      <c r="BL36" s="105"/>
      <c r="BM36" s="105"/>
      <c r="BN36" s="105"/>
    </row>
    <row r="37" spans="1:75">
      <c r="A37" s="36" t="s">
        <v>41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21"/>
      <c r="BL37" s="105"/>
      <c r="BM37" s="105"/>
      <c r="BN37" s="105"/>
    </row>
    <row r="38" spans="1:75"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21"/>
      <c r="BL38" s="105"/>
      <c r="BM38" s="105"/>
      <c r="BN38" s="105"/>
    </row>
    <row r="39" spans="1:7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21"/>
      <c r="BL39" s="105"/>
      <c r="BM39" s="105"/>
      <c r="BN39" s="105"/>
    </row>
    <row r="40" spans="1:75">
      <c r="BK40" s="21"/>
      <c r="BL40" s="23"/>
      <c r="BM40" s="23"/>
      <c r="BN40" s="23"/>
    </row>
    <row r="41" spans="1:75">
      <c r="BK41" s="21"/>
      <c r="BL41" s="23"/>
      <c r="BM41" s="23"/>
      <c r="BN41" s="23"/>
    </row>
    <row r="42" spans="1:75">
      <c r="BK42" s="21"/>
      <c r="BL42" s="23"/>
      <c r="BM42" s="23"/>
      <c r="BN42" s="23"/>
    </row>
    <row r="43" spans="1:75">
      <c r="BK43" s="21"/>
      <c r="BL43" s="23"/>
      <c r="BM43" s="23"/>
      <c r="BN43" s="23"/>
    </row>
    <row r="44" spans="1:75">
      <c r="BK44" s="21"/>
      <c r="BL44" s="23"/>
      <c r="BM44" s="23"/>
      <c r="BN44" s="23"/>
    </row>
    <row r="45" spans="1:75">
      <c r="BK45" s="21"/>
      <c r="BL45" s="23"/>
      <c r="BM45" s="23"/>
      <c r="BN45" s="23"/>
    </row>
    <row r="46" spans="1:75">
      <c r="BK46" s="21"/>
      <c r="BL46" s="23"/>
      <c r="BM46" s="23"/>
      <c r="BN46" s="23"/>
    </row>
    <row r="47" spans="1:75">
      <c r="BK47" s="21"/>
      <c r="BL47" s="22"/>
      <c r="BM47" s="22"/>
      <c r="BN47" s="22"/>
    </row>
    <row r="48" spans="1:75">
      <c r="BK48" s="21"/>
      <c r="BL48" s="22"/>
      <c r="BM48" s="22"/>
      <c r="BN48" s="22"/>
    </row>
    <row r="49" spans="1:66">
      <c r="BK49" s="21"/>
      <c r="BL49" s="22"/>
      <c r="BM49" s="22"/>
      <c r="BN49" s="22"/>
    </row>
    <row r="50" spans="1:66">
      <c r="BK50" s="21"/>
      <c r="BL50" s="22"/>
      <c r="BM50" s="22"/>
      <c r="BN50" s="22"/>
    </row>
    <row r="51" spans="1:66">
      <c r="BK51" s="21"/>
      <c r="BL51" s="22"/>
      <c r="BM51" s="22"/>
      <c r="BN51" s="22"/>
    </row>
    <row r="52" spans="1:66">
      <c r="BK52" s="21"/>
      <c r="BL52" s="22"/>
      <c r="BM52" s="22"/>
      <c r="BN52" s="22"/>
    </row>
    <row r="53" spans="1:66">
      <c r="BK53" s="21"/>
      <c r="BL53" s="22"/>
      <c r="BM53" s="22"/>
      <c r="BN53" s="22"/>
    </row>
    <row r="54" spans="1:66">
      <c r="BK54" s="21"/>
      <c r="BL54" s="22"/>
      <c r="BM54" s="22"/>
      <c r="BN54" s="22"/>
    </row>
    <row r="55" spans="1:66">
      <c r="A55" s="25"/>
      <c r="B55" s="25"/>
      <c r="C55" s="25"/>
      <c r="D55" s="25"/>
      <c r="E55" s="25"/>
      <c r="BK55" s="25"/>
      <c r="BL55" s="25"/>
      <c r="BM55" s="25"/>
      <c r="BN55" s="25"/>
    </row>
    <row r="56" spans="1:66">
      <c r="A56" s="25"/>
      <c r="B56" s="25"/>
      <c r="C56" s="25"/>
      <c r="D56" s="25"/>
      <c r="E56" s="25"/>
      <c r="BK56" s="25"/>
      <c r="BL56" s="25"/>
      <c r="BM56" s="25"/>
      <c r="BN56" s="25"/>
    </row>
    <row r="57" spans="1:66">
      <c r="A57" s="25"/>
      <c r="B57" s="25"/>
      <c r="C57" s="25"/>
      <c r="D57" s="25"/>
      <c r="E57" s="25"/>
      <c r="BK57" s="25"/>
      <c r="BL57" s="25"/>
      <c r="BM57" s="25"/>
      <c r="BN57" s="25"/>
    </row>
    <row r="58" spans="1:66">
      <c r="A58" s="25"/>
      <c r="B58" s="25"/>
      <c r="C58" s="25"/>
      <c r="D58" s="25"/>
      <c r="E58" s="25"/>
      <c r="BK58" s="25"/>
      <c r="BL58" s="25"/>
      <c r="BM58" s="25"/>
      <c r="BN58" s="25"/>
    </row>
    <row r="59" spans="1:66">
      <c r="A59" s="25"/>
      <c r="B59" s="25"/>
      <c r="C59" s="25"/>
      <c r="D59" s="25"/>
      <c r="E59" s="25"/>
      <c r="BK59" s="25"/>
      <c r="BL59" s="25"/>
      <c r="BM59" s="25"/>
      <c r="BN59" s="25"/>
    </row>
  </sheetData>
  <mergeCells count="388">
    <mergeCell ref="C4:E4"/>
    <mergeCell ref="F4:H4"/>
    <mergeCell ref="I4:K4"/>
    <mergeCell ref="L4:N4"/>
    <mergeCell ref="O4:Q4"/>
    <mergeCell ref="R4:T4"/>
    <mergeCell ref="U4:W4"/>
    <mergeCell ref="X4:Z4"/>
    <mergeCell ref="AM3:AO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  <mergeCell ref="BH4:BJ4"/>
    <mergeCell ref="AA4:AC4"/>
    <mergeCell ref="AD4:AF4"/>
    <mergeCell ref="AG4:AI4"/>
    <mergeCell ref="AJ4:AL4"/>
    <mergeCell ref="AM4:AO4"/>
    <mergeCell ref="AP4:AR4"/>
    <mergeCell ref="BE3:BG3"/>
    <mergeCell ref="BH3:BJ3"/>
    <mergeCell ref="AP3:AR3"/>
    <mergeCell ref="AS3:AU3"/>
    <mergeCell ref="AV3:AX3"/>
    <mergeCell ref="AY3:BA3"/>
    <mergeCell ref="BB3:BD3"/>
    <mergeCell ref="I5:K5"/>
    <mergeCell ref="L5:N5"/>
    <mergeCell ref="O5:Q5"/>
    <mergeCell ref="R5:T5"/>
    <mergeCell ref="AS4:AU4"/>
    <mergeCell ref="AV4:AX4"/>
    <mergeCell ref="AY4:BA4"/>
    <mergeCell ref="BB4:BD4"/>
    <mergeCell ref="BE4:BG4"/>
    <mergeCell ref="BE5:BG5"/>
    <mergeCell ref="BH5:BJ5"/>
    <mergeCell ref="C6:E6"/>
    <mergeCell ref="F6:H6"/>
    <mergeCell ref="I6:K6"/>
    <mergeCell ref="L6:N6"/>
    <mergeCell ref="O6:Q6"/>
    <mergeCell ref="R6:T6"/>
    <mergeCell ref="U6:W6"/>
    <mergeCell ref="X6:Z6"/>
    <mergeCell ref="AM5:AO5"/>
    <mergeCell ref="AP5:AR5"/>
    <mergeCell ref="AS5:AU5"/>
    <mergeCell ref="AV5:AX5"/>
    <mergeCell ref="AY5:BA5"/>
    <mergeCell ref="BB5:BD5"/>
    <mergeCell ref="U5:W5"/>
    <mergeCell ref="X5:Z5"/>
    <mergeCell ref="AA5:AC5"/>
    <mergeCell ref="AD5:AF5"/>
    <mergeCell ref="AG5:AI5"/>
    <mergeCell ref="AJ5:AL5"/>
    <mergeCell ref="C5:E5"/>
    <mergeCell ref="F5:H5"/>
    <mergeCell ref="AS6:AU6"/>
    <mergeCell ref="AV6:AX6"/>
    <mergeCell ref="AY6:BA6"/>
    <mergeCell ref="BB6:BD6"/>
    <mergeCell ref="BE6:BG6"/>
    <mergeCell ref="BH6:BJ6"/>
    <mergeCell ref="AA6:AC6"/>
    <mergeCell ref="AD6:AF6"/>
    <mergeCell ref="AG6:AI6"/>
    <mergeCell ref="AJ6:AL6"/>
    <mergeCell ref="AM6:AO6"/>
    <mergeCell ref="AP6:AR6"/>
    <mergeCell ref="BL7:BO7"/>
    <mergeCell ref="BP7:BS7"/>
    <mergeCell ref="BT7:BW7"/>
    <mergeCell ref="BE8:BG8"/>
    <mergeCell ref="BH8:BJ8"/>
    <mergeCell ref="AM7:AO7"/>
    <mergeCell ref="AP7:AR7"/>
    <mergeCell ref="AS7:AU7"/>
    <mergeCell ref="AV7:AX7"/>
    <mergeCell ref="AY7:BA7"/>
    <mergeCell ref="BB7:BD7"/>
    <mergeCell ref="BB8:BD8"/>
    <mergeCell ref="C8:E8"/>
    <mergeCell ref="F8:H8"/>
    <mergeCell ref="I8:K8"/>
    <mergeCell ref="L8:N8"/>
    <mergeCell ref="O8:Q8"/>
    <mergeCell ref="R8:T8"/>
    <mergeCell ref="BE7:BG7"/>
    <mergeCell ref="BH7:BJ7"/>
    <mergeCell ref="BK7:BK8"/>
    <mergeCell ref="U7:W7"/>
    <mergeCell ref="X7:Z7"/>
    <mergeCell ref="AA7:AC7"/>
    <mergeCell ref="AD7:AF7"/>
    <mergeCell ref="AG7:AI7"/>
    <mergeCell ref="AJ7:AL7"/>
    <mergeCell ref="C7:E7"/>
    <mergeCell ref="F7:H7"/>
    <mergeCell ref="I7:K7"/>
    <mergeCell ref="L7:N7"/>
    <mergeCell ref="O7:Q7"/>
    <mergeCell ref="R7:T7"/>
    <mergeCell ref="F10:H10"/>
    <mergeCell ref="I10:K10"/>
    <mergeCell ref="L10:N10"/>
    <mergeCell ref="O10:Q10"/>
    <mergeCell ref="AM8:AO8"/>
    <mergeCell ref="AP8:AR8"/>
    <mergeCell ref="AS8:AU8"/>
    <mergeCell ref="AV8:AX8"/>
    <mergeCell ref="AY8:BA8"/>
    <mergeCell ref="U8:W8"/>
    <mergeCell ref="X8:Z8"/>
    <mergeCell ref="AA8:AC8"/>
    <mergeCell ref="AD8:AF8"/>
    <mergeCell ref="AG8:AI8"/>
    <mergeCell ref="AJ8:AL8"/>
    <mergeCell ref="BB10:BD10"/>
    <mergeCell ref="BE10:BG10"/>
    <mergeCell ref="BH10:BJ10"/>
    <mergeCell ref="BK10:BK11"/>
    <mergeCell ref="A12:A13"/>
    <mergeCell ref="C12:E12"/>
    <mergeCell ref="F12:H12"/>
    <mergeCell ref="I12:K12"/>
    <mergeCell ref="L12:N12"/>
    <mergeCell ref="O12:Q12"/>
    <mergeCell ref="AJ10:AL10"/>
    <mergeCell ref="AM10:AO10"/>
    <mergeCell ref="AP10:AR10"/>
    <mergeCell ref="AS10:AU10"/>
    <mergeCell ref="AV10:AX10"/>
    <mergeCell ref="AY10:BA10"/>
    <mergeCell ref="R10:T10"/>
    <mergeCell ref="U10:W10"/>
    <mergeCell ref="X10:Z10"/>
    <mergeCell ref="AA10:AC10"/>
    <mergeCell ref="AD10:AF10"/>
    <mergeCell ref="AG10:AI10"/>
    <mergeCell ref="A10:A11"/>
    <mergeCell ref="C10:E10"/>
    <mergeCell ref="BB12:BD12"/>
    <mergeCell ref="BE12:BG12"/>
    <mergeCell ref="BH12:BJ12"/>
    <mergeCell ref="BK12:BK13"/>
    <mergeCell ref="A14:A15"/>
    <mergeCell ref="C14:E14"/>
    <mergeCell ref="F14:H14"/>
    <mergeCell ref="I14:K14"/>
    <mergeCell ref="L14:N14"/>
    <mergeCell ref="O14:Q14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BB14:BD14"/>
    <mergeCell ref="BE14:BG14"/>
    <mergeCell ref="BH14:BJ14"/>
    <mergeCell ref="BK14:BK15"/>
    <mergeCell ref="A16:A17"/>
    <mergeCell ref="C16:E16"/>
    <mergeCell ref="F16:H16"/>
    <mergeCell ref="I16:K16"/>
    <mergeCell ref="L16:N16"/>
    <mergeCell ref="O16:Q16"/>
    <mergeCell ref="AJ14:AL14"/>
    <mergeCell ref="AM14:AO14"/>
    <mergeCell ref="AP14:AR14"/>
    <mergeCell ref="AS14:AU14"/>
    <mergeCell ref="AV14:AX14"/>
    <mergeCell ref="AY14:BA14"/>
    <mergeCell ref="R14:T14"/>
    <mergeCell ref="U14:W14"/>
    <mergeCell ref="X14:Z14"/>
    <mergeCell ref="AA14:AC14"/>
    <mergeCell ref="AD14:AF14"/>
    <mergeCell ref="AG14:AI14"/>
    <mergeCell ref="BB16:BD16"/>
    <mergeCell ref="BE16:BG16"/>
    <mergeCell ref="BH16:BJ16"/>
    <mergeCell ref="BK16:BK17"/>
    <mergeCell ref="A18:A19"/>
    <mergeCell ref="C18:E18"/>
    <mergeCell ref="F18:H18"/>
    <mergeCell ref="I18:K18"/>
    <mergeCell ref="L18:N18"/>
    <mergeCell ref="O18:Q18"/>
    <mergeCell ref="AJ16:AL16"/>
    <mergeCell ref="AM16:AO16"/>
    <mergeCell ref="AP16:AR16"/>
    <mergeCell ref="AS16:AU16"/>
    <mergeCell ref="AV16:AX16"/>
    <mergeCell ref="AY16:BA16"/>
    <mergeCell ref="R16:T16"/>
    <mergeCell ref="U16:W16"/>
    <mergeCell ref="X16:Z16"/>
    <mergeCell ref="AA16:AC16"/>
    <mergeCell ref="AD16:AF16"/>
    <mergeCell ref="AG16:AI16"/>
    <mergeCell ref="BB18:BD18"/>
    <mergeCell ref="BE18:BG18"/>
    <mergeCell ref="BH18:BJ18"/>
    <mergeCell ref="BK18:BK19"/>
    <mergeCell ref="A20:A21"/>
    <mergeCell ref="C20:E20"/>
    <mergeCell ref="F20:H20"/>
    <mergeCell ref="I20:K20"/>
    <mergeCell ref="L20:N20"/>
    <mergeCell ref="O20:Q20"/>
    <mergeCell ref="AJ18:AL18"/>
    <mergeCell ref="AM18:AO18"/>
    <mergeCell ref="AP18:AR18"/>
    <mergeCell ref="AS18:AU18"/>
    <mergeCell ref="AV18:AX18"/>
    <mergeCell ref="AY18:BA18"/>
    <mergeCell ref="R18:T18"/>
    <mergeCell ref="U18:W18"/>
    <mergeCell ref="X18:Z18"/>
    <mergeCell ref="AA18:AC18"/>
    <mergeCell ref="AD18:AF18"/>
    <mergeCell ref="AG18:AI18"/>
    <mergeCell ref="BB20:BD20"/>
    <mergeCell ref="BE20:BG20"/>
    <mergeCell ref="BH20:BJ20"/>
    <mergeCell ref="BK20:BK21"/>
    <mergeCell ref="A22:A23"/>
    <mergeCell ref="C22:E22"/>
    <mergeCell ref="F22:H22"/>
    <mergeCell ref="I22:K22"/>
    <mergeCell ref="L22:N22"/>
    <mergeCell ref="O22:Q22"/>
    <mergeCell ref="AJ20:AL20"/>
    <mergeCell ref="AM20:AO20"/>
    <mergeCell ref="AP20:AR20"/>
    <mergeCell ref="AS20:AU20"/>
    <mergeCell ref="AV20:AX20"/>
    <mergeCell ref="AY20:BA20"/>
    <mergeCell ref="R20:T20"/>
    <mergeCell ref="U20:W20"/>
    <mergeCell ref="X20:Z20"/>
    <mergeCell ref="AA20:AC20"/>
    <mergeCell ref="AD20:AF20"/>
    <mergeCell ref="AG20:AI20"/>
    <mergeCell ref="BB22:BD22"/>
    <mergeCell ref="BE22:BG22"/>
    <mergeCell ref="BH22:BJ22"/>
    <mergeCell ref="BK22:BK23"/>
    <mergeCell ref="AY22:BA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24:A25"/>
    <mergeCell ref="C24:E24"/>
    <mergeCell ref="F24:H24"/>
    <mergeCell ref="I24:K24"/>
    <mergeCell ref="L24:N24"/>
    <mergeCell ref="O24:Q24"/>
    <mergeCell ref="AG26:AI26"/>
    <mergeCell ref="AS22:AU22"/>
    <mergeCell ref="AV22:AX22"/>
    <mergeCell ref="AJ24:AL24"/>
    <mergeCell ref="AM24:AO24"/>
    <mergeCell ref="AP24:AR24"/>
    <mergeCell ref="R24:T24"/>
    <mergeCell ref="U24:W24"/>
    <mergeCell ref="X24:Z24"/>
    <mergeCell ref="AA24:AC24"/>
    <mergeCell ref="AD24:AF24"/>
    <mergeCell ref="AG24:AI24"/>
    <mergeCell ref="BB24:BD24"/>
    <mergeCell ref="BE24:BG24"/>
    <mergeCell ref="BH24:BJ24"/>
    <mergeCell ref="BK24:BK25"/>
    <mergeCell ref="AS24:AU24"/>
    <mergeCell ref="AV24:AX24"/>
    <mergeCell ref="AY24:BA24"/>
    <mergeCell ref="BB26:BD26"/>
    <mergeCell ref="BE26:BG26"/>
    <mergeCell ref="BH26:BJ26"/>
    <mergeCell ref="BK26:BK27"/>
    <mergeCell ref="AS26:AU26"/>
    <mergeCell ref="AV26:AX26"/>
    <mergeCell ref="AY26:BA26"/>
    <mergeCell ref="A28:A29"/>
    <mergeCell ref="C28:E28"/>
    <mergeCell ref="F28:H28"/>
    <mergeCell ref="I28:K28"/>
    <mergeCell ref="L28:N28"/>
    <mergeCell ref="O28:Q28"/>
    <mergeCell ref="AJ26:AL26"/>
    <mergeCell ref="AM26:AO26"/>
    <mergeCell ref="AP26:AR26"/>
    <mergeCell ref="R26:T26"/>
    <mergeCell ref="U26:W26"/>
    <mergeCell ref="X26:Z26"/>
    <mergeCell ref="AA26:AC26"/>
    <mergeCell ref="AD26:AF26"/>
    <mergeCell ref="A26:A27"/>
    <mergeCell ref="C26:E26"/>
    <mergeCell ref="F26:H26"/>
    <mergeCell ref="I26:K26"/>
    <mergeCell ref="L26:N26"/>
    <mergeCell ref="O26:Q26"/>
    <mergeCell ref="R28:T28"/>
    <mergeCell ref="U28:W28"/>
    <mergeCell ref="X28:Z28"/>
    <mergeCell ref="AA28:AC28"/>
    <mergeCell ref="AA32:AC32"/>
    <mergeCell ref="AD32:AF32"/>
    <mergeCell ref="A30:A31"/>
    <mergeCell ref="C30:E30"/>
    <mergeCell ref="F30:H30"/>
    <mergeCell ref="I30:K30"/>
    <mergeCell ref="AG32:AI32"/>
    <mergeCell ref="L30:N30"/>
    <mergeCell ref="O30:Q30"/>
    <mergeCell ref="A32:A33"/>
    <mergeCell ref="C32:E32"/>
    <mergeCell ref="F32:H32"/>
    <mergeCell ref="I32:K32"/>
    <mergeCell ref="L32:N32"/>
    <mergeCell ref="O32:Q32"/>
    <mergeCell ref="R32:T32"/>
    <mergeCell ref="U32:W32"/>
    <mergeCell ref="X32:Z32"/>
    <mergeCell ref="R30:T30"/>
    <mergeCell ref="U30:W30"/>
    <mergeCell ref="X30:Z30"/>
    <mergeCell ref="AA30:AC30"/>
    <mergeCell ref="AD30:AF30"/>
    <mergeCell ref="AG30:AI30"/>
    <mergeCell ref="AD28:AF28"/>
    <mergeCell ref="AG28:AI28"/>
    <mergeCell ref="BB30:BD30"/>
    <mergeCell ref="BE30:BG30"/>
    <mergeCell ref="BH30:BJ30"/>
    <mergeCell ref="AJ28:AL28"/>
    <mergeCell ref="AM28:AO28"/>
    <mergeCell ref="AP28:AR28"/>
    <mergeCell ref="AV28:AX28"/>
    <mergeCell ref="AY28:BA28"/>
    <mergeCell ref="BK30:BK31"/>
    <mergeCell ref="AS30:AU30"/>
    <mergeCell ref="AV30:AX30"/>
    <mergeCell ref="AY30:BA30"/>
    <mergeCell ref="AJ30:AL30"/>
    <mergeCell ref="AM30:AO30"/>
    <mergeCell ref="AP30:AR30"/>
    <mergeCell ref="BB28:BD28"/>
    <mergeCell ref="BE28:BG28"/>
    <mergeCell ref="BH28:BJ28"/>
    <mergeCell ref="BK28:BK29"/>
    <mergeCell ref="AS28:AU28"/>
    <mergeCell ref="BB32:BD32"/>
    <mergeCell ref="BE32:BG32"/>
    <mergeCell ref="BH32:BJ32"/>
    <mergeCell ref="BK32:BK33"/>
    <mergeCell ref="AJ32:AL32"/>
    <mergeCell ref="AM32:AO32"/>
    <mergeCell ref="AP32:AR32"/>
    <mergeCell ref="AS32:AU32"/>
    <mergeCell ref="AV32:AX32"/>
    <mergeCell ref="AY32:BA32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41"/>
  <sheetViews>
    <sheetView workbookViewId="0">
      <selection activeCell="AZ21" sqref="AZ21"/>
    </sheetView>
  </sheetViews>
  <sheetFormatPr baseColWidth="10" defaultColWidth="9.1640625" defaultRowHeight="13" x14ac:dyDescent="0"/>
  <cols>
    <col min="1" max="1" width="27.33203125" style="2" customWidth="1"/>
    <col min="2" max="2" width="26.83203125" style="2" hidden="1" customWidth="1"/>
    <col min="3" max="17" width="2.6640625" style="2" customWidth="1"/>
    <col min="18" max="29" width="2.6640625" style="3" customWidth="1"/>
    <col min="30" max="38" width="2.6640625" style="2" customWidth="1"/>
    <col min="39" max="41" width="3.33203125" style="2" customWidth="1"/>
    <col min="42" max="53" width="2.6640625" style="2" customWidth="1"/>
    <col min="54" max="54" width="9.5" style="2" customWidth="1"/>
    <col min="55" max="55" width="5.6640625" style="2" bestFit="1" customWidth="1"/>
    <col min="56" max="56" width="5.5" style="2" bestFit="1" customWidth="1"/>
    <col min="57" max="58" width="9.6640625" style="2" hidden="1" customWidth="1"/>
    <col min="59" max="59" width="5.6640625" style="2" bestFit="1" customWidth="1"/>
    <col min="60" max="60" width="5.5" style="2" bestFit="1" customWidth="1"/>
    <col min="61" max="62" width="9.6640625" style="2" hidden="1" customWidth="1"/>
    <col min="63" max="63" width="5.6640625" style="2" bestFit="1" customWidth="1"/>
    <col min="64" max="64" width="5.5" style="2" bestFit="1" customWidth="1"/>
    <col min="65" max="66" width="9.6640625" style="2" hidden="1" customWidth="1"/>
    <col min="67" max="256" width="9.1640625" style="2"/>
    <col min="257" max="257" width="23" style="2" customWidth="1"/>
    <col min="258" max="258" width="0" style="2" hidden="1" customWidth="1"/>
    <col min="259" max="294" width="2.6640625" style="2" customWidth="1"/>
    <col min="295" max="297" width="3.33203125" style="2" customWidth="1"/>
    <col min="298" max="309" width="2.6640625" style="2" customWidth="1"/>
    <col min="310" max="310" width="9.5" style="2" customWidth="1"/>
    <col min="311" max="311" width="5.6640625" style="2" bestFit="1" customWidth="1"/>
    <col min="312" max="312" width="5.5" style="2" bestFit="1" customWidth="1"/>
    <col min="313" max="314" width="0" style="2" hidden="1" customWidth="1"/>
    <col min="315" max="315" width="5.6640625" style="2" bestFit="1" customWidth="1"/>
    <col min="316" max="316" width="5.5" style="2" bestFit="1" customWidth="1"/>
    <col min="317" max="318" width="0" style="2" hidden="1" customWidth="1"/>
    <col min="319" max="319" width="5.6640625" style="2" bestFit="1" customWidth="1"/>
    <col min="320" max="320" width="5.5" style="2" bestFit="1" customWidth="1"/>
    <col min="321" max="322" width="0" style="2" hidden="1" customWidth="1"/>
    <col min="323" max="512" width="9.1640625" style="2"/>
    <col min="513" max="513" width="23" style="2" customWidth="1"/>
    <col min="514" max="514" width="0" style="2" hidden="1" customWidth="1"/>
    <col min="515" max="550" width="2.6640625" style="2" customWidth="1"/>
    <col min="551" max="553" width="3.33203125" style="2" customWidth="1"/>
    <col min="554" max="565" width="2.6640625" style="2" customWidth="1"/>
    <col min="566" max="566" width="9.5" style="2" customWidth="1"/>
    <col min="567" max="567" width="5.6640625" style="2" bestFit="1" customWidth="1"/>
    <col min="568" max="568" width="5.5" style="2" bestFit="1" customWidth="1"/>
    <col min="569" max="570" width="0" style="2" hidden="1" customWidth="1"/>
    <col min="571" max="571" width="5.6640625" style="2" bestFit="1" customWidth="1"/>
    <col min="572" max="572" width="5.5" style="2" bestFit="1" customWidth="1"/>
    <col min="573" max="574" width="0" style="2" hidden="1" customWidth="1"/>
    <col min="575" max="575" width="5.6640625" style="2" bestFit="1" customWidth="1"/>
    <col min="576" max="576" width="5.5" style="2" bestFit="1" customWidth="1"/>
    <col min="577" max="578" width="0" style="2" hidden="1" customWidth="1"/>
    <col min="579" max="768" width="9.1640625" style="2"/>
    <col min="769" max="769" width="23" style="2" customWidth="1"/>
    <col min="770" max="770" width="0" style="2" hidden="1" customWidth="1"/>
    <col min="771" max="806" width="2.6640625" style="2" customWidth="1"/>
    <col min="807" max="809" width="3.33203125" style="2" customWidth="1"/>
    <col min="810" max="821" width="2.6640625" style="2" customWidth="1"/>
    <col min="822" max="822" width="9.5" style="2" customWidth="1"/>
    <col min="823" max="823" width="5.6640625" style="2" bestFit="1" customWidth="1"/>
    <col min="824" max="824" width="5.5" style="2" bestFit="1" customWidth="1"/>
    <col min="825" max="826" width="0" style="2" hidden="1" customWidth="1"/>
    <col min="827" max="827" width="5.6640625" style="2" bestFit="1" customWidth="1"/>
    <col min="828" max="828" width="5.5" style="2" bestFit="1" customWidth="1"/>
    <col min="829" max="830" width="0" style="2" hidden="1" customWidth="1"/>
    <col min="831" max="831" width="5.6640625" style="2" bestFit="1" customWidth="1"/>
    <col min="832" max="832" width="5.5" style="2" bestFit="1" customWidth="1"/>
    <col min="833" max="834" width="0" style="2" hidden="1" customWidth="1"/>
    <col min="835" max="1024" width="9.1640625" style="2"/>
    <col min="1025" max="1025" width="23" style="2" customWidth="1"/>
    <col min="1026" max="1026" width="0" style="2" hidden="1" customWidth="1"/>
    <col min="1027" max="1062" width="2.6640625" style="2" customWidth="1"/>
    <col min="1063" max="1065" width="3.33203125" style="2" customWidth="1"/>
    <col min="1066" max="1077" width="2.6640625" style="2" customWidth="1"/>
    <col min="1078" max="1078" width="9.5" style="2" customWidth="1"/>
    <col min="1079" max="1079" width="5.6640625" style="2" bestFit="1" customWidth="1"/>
    <col min="1080" max="1080" width="5.5" style="2" bestFit="1" customWidth="1"/>
    <col min="1081" max="1082" width="0" style="2" hidden="1" customWidth="1"/>
    <col min="1083" max="1083" width="5.6640625" style="2" bestFit="1" customWidth="1"/>
    <col min="1084" max="1084" width="5.5" style="2" bestFit="1" customWidth="1"/>
    <col min="1085" max="1086" width="0" style="2" hidden="1" customWidth="1"/>
    <col min="1087" max="1087" width="5.6640625" style="2" bestFit="1" customWidth="1"/>
    <col min="1088" max="1088" width="5.5" style="2" bestFit="1" customWidth="1"/>
    <col min="1089" max="1090" width="0" style="2" hidden="1" customWidth="1"/>
    <col min="1091" max="1280" width="9.1640625" style="2"/>
    <col min="1281" max="1281" width="23" style="2" customWidth="1"/>
    <col min="1282" max="1282" width="0" style="2" hidden="1" customWidth="1"/>
    <col min="1283" max="1318" width="2.6640625" style="2" customWidth="1"/>
    <col min="1319" max="1321" width="3.33203125" style="2" customWidth="1"/>
    <col min="1322" max="1333" width="2.6640625" style="2" customWidth="1"/>
    <col min="1334" max="1334" width="9.5" style="2" customWidth="1"/>
    <col min="1335" max="1335" width="5.6640625" style="2" bestFit="1" customWidth="1"/>
    <col min="1336" max="1336" width="5.5" style="2" bestFit="1" customWidth="1"/>
    <col min="1337" max="1338" width="0" style="2" hidden="1" customWidth="1"/>
    <col min="1339" max="1339" width="5.6640625" style="2" bestFit="1" customWidth="1"/>
    <col min="1340" max="1340" width="5.5" style="2" bestFit="1" customWidth="1"/>
    <col min="1341" max="1342" width="0" style="2" hidden="1" customWidth="1"/>
    <col min="1343" max="1343" width="5.6640625" style="2" bestFit="1" customWidth="1"/>
    <col min="1344" max="1344" width="5.5" style="2" bestFit="1" customWidth="1"/>
    <col min="1345" max="1346" width="0" style="2" hidden="1" customWidth="1"/>
    <col min="1347" max="1536" width="9.1640625" style="2"/>
    <col min="1537" max="1537" width="23" style="2" customWidth="1"/>
    <col min="1538" max="1538" width="0" style="2" hidden="1" customWidth="1"/>
    <col min="1539" max="1574" width="2.6640625" style="2" customWidth="1"/>
    <col min="1575" max="1577" width="3.33203125" style="2" customWidth="1"/>
    <col min="1578" max="1589" width="2.6640625" style="2" customWidth="1"/>
    <col min="1590" max="1590" width="9.5" style="2" customWidth="1"/>
    <col min="1591" max="1591" width="5.6640625" style="2" bestFit="1" customWidth="1"/>
    <col min="1592" max="1592" width="5.5" style="2" bestFit="1" customWidth="1"/>
    <col min="1593" max="1594" width="0" style="2" hidden="1" customWidth="1"/>
    <col min="1595" max="1595" width="5.6640625" style="2" bestFit="1" customWidth="1"/>
    <col min="1596" max="1596" width="5.5" style="2" bestFit="1" customWidth="1"/>
    <col min="1597" max="1598" width="0" style="2" hidden="1" customWidth="1"/>
    <col min="1599" max="1599" width="5.6640625" style="2" bestFit="1" customWidth="1"/>
    <col min="1600" max="1600" width="5.5" style="2" bestFit="1" customWidth="1"/>
    <col min="1601" max="1602" width="0" style="2" hidden="1" customWidth="1"/>
    <col min="1603" max="1792" width="9.1640625" style="2"/>
    <col min="1793" max="1793" width="23" style="2" customWidth="1"/>
    <col min="1794" max="1794" width="0" style="2" hidden="1" customWidth="1"/>
    <col min="1795" max="1830" width="2.6640625" style="2" customWidth="1"/>
    <col min="1831" max="1833" width="3.33203125" style="2" customWidth="1"/>
    <col min="1834" max="1845" width="2.6640625" style="2" customWidth="1"/>
    <col min="1846" max="1846" width="9.5" style="2" customWidth="1"/>
    <col min="1847" max="1847" width="5.6640625" style="2" bestFit="1" customWidth="1"/>
    <col min="1848" max="1848" width="5.5" style="2" bestFit="1" customWidth="1"/>
    <col min="1849" max="1850" width="0" style="2" hidden="1" customWidth="1"/>
    <col min="1851" max="1851" width="5.6640625" style="2" bestFit="1" customWidth="1"/>
    <col min="1852" max="1852" width="5.5" style="2" bestFit="1" customWidth="1"/>
    <col min="1853" max="1854" width="0" style="2" hidden="1" customWidth="1"/>
    <col min="1855" max="1855" width="5.6640625" style="2" bestFit="1" customWidth="1"/>
    <col min="1856" max="1856" width="5.5" style="2" bestFit="1" customWidth="1"/>
    <col min="1857" max="1858" width="0" style="2" hidden="1" customWidth="1"/>
    <col min="1859" max="2048" width="9.1640625" style="2"/>
    <col min="2049" max="2049" width="23" style="2" customWidth="1"/>
    <col min="2050" max="2050" width="0" style="2" hidden="1" customWidth="1"/>
    <col min="2051" max="2086" width="2.6640625" style="2" customWidth="1"/>
    <col min="2087" max="2089" width="3.33203125" style="2" customWidth="1"/>
    <col min="2090" max="2101" width="2.6640625" style="2" customWidth="1"/>
    <col min="2102" max="2102" width="9.5" style="2" customWidth="1"/>
    <col min="2103" max="2103" width="5.6640625" style="2" bestFit="1" customWidth="1"/>
    <col min="2104" max="2104" width="5.5" style="2" bestFit="1" customWidth="1"/>
    <col min="2105" max="2106" width="0" style="2" hidden="1" customWidth="1"/>
    <col min="2107" max="2107" width="5.6640625" style="2" bestFit="1" customWidth="1"/>
    <col min="2108" max="2108" width="5.5" style="2" bestFit="1" customWidth="1"/>
    <col min="2109" max="2110" width="0" style="2" hidden="1" customWidth="1"/>
    <col min="2111" max="2111" width="5.6640625" style="2" bestFit="1" customWidth="1"/>
    <col min="2112" max="2112" width="5.5" style="2" bestFit="1" customWidth="1"/>
    <col min="2113" max="2114" width="0" style="2" hidden="1" customWidth="1"/>
    <col min="2115" max="2304" width="9.1640625" style="2"/>
    <col min="2305" max="2305" width="23" style="2" customWidth="1"/>
    <col min="2306" max="2306" width="0" style="2" hidden="1" customWidth="1"/>
    <col min="2307" max="2342" width="2.6640625" style="2" customWidth="1"/>
    <col min="2343" max="2345" width="3.33203125" style="2" customWidth="1"/>
    <col min="2346" max="2357" width="2.6640625" style="2" customWidth="1"/>
    <col min="2358" max="2358" width="9.5" style="2" customWidth="1"/>
    <col min="2359" max="2359" width="5.6640625" style="2" bestFit="1" customWidth="1"/>
    <col min="2360" max="2360" width="5.5" style="2" bestFit="1" customWidth="1"/>
    <col min="2361" max="2362" width="0" style="2" hidden="1" customWidth="1"/>
    <col min="2363" max="2363" width="5.6640625" style="2" bestFit="1" customWidth="1"/>
    <col min="2364" max="2364" width="5.5" style="2" bestFit="1" customWidth="1"/>
    <col min="2365" max="2366" width="0" style="2" hidden="1" customWidth="1"/>
    <col min="2367" max="2367" width="5.6640625" style="2" bestFit="1" customWidth="1"/>
    <col min="2368" max="2368" width="5.5" style="2" bestFit="1" customWidth="1"/>
    <col min="2369" max="2370" width="0" style="2" hidden="1" customWidth="1"/>
    <col min="2371" max="2560" width="9.1640625" style="2"/>
    <col min="2561" max="2561" width="23" style="2" customWidth="1"/>
    <col min="2562" max="2562" width="0" style="2" hidden="1" customWidth="1"/>
    <col min="2563" max="2598" width="2.6640625" style="2" customWidth="1"/>
    <col min="2599" max="2601" width="3.33203125" style="2" customWidth="1"/>
    <col min="2602" max="2613" width="2.6640625" style="2" customWidth="1"/>
    <col min="2614" max="2614" width="9.5" style="2" customWidth="1"/>
    <col min="2615" max="2615" width="5.6640625" style="2" bestFit="1" customWidth="1"/>
    <col min="2616" max="2616" width="5.5" style="2" bestFit="1" customWidth="1"/>
    <col min="2617" max="2618" width="0" style="2" hidden="1" customWidth="1"/>
    <col min="2619" max="2619" width="5.6640625" style="2" bestFit="1" customWidth="1"/>
    <col min="2620" max="2620" width="5.5" style="2" bestFit="1" customWidth="1"/>
    <col min="2621" max="2622" width="0" style="2" hidden="1" customWidth="1"/>
    <col min="2623" max="2623" width="5.6640625" style="2" bestFit="1" customWidth="1"/>
    <col min="2624" max="2624" width="5.5" style="2" bestFit="1" customWidth="1"/>
    <col min="2625" max="2626" width="0" style="2" hidden="1" customWidth="1"/>
    <col min="2627" max="2816" width="9.1640625" style="2"/>
    <col min="2817" max="2817" width="23" style="2" customWidth="1"/>
    <col min="2818" max="2818" width="0" style="2" hidden="1" customWidth="1"/>
    <col min="2819" max="2854" width="2.6640625" style="2" customWidth="1"/>
    <col min="2855" max="2857" width="3.33203125" style="2" customWidth="1"/>
    <col min="2858" max="2869" width="2.6640625" style="2" customWidth="1"/>
    <col min="2870" max="2870" width="9.5" style="2" customWidth="1"/>
    <col min="2871" max="2871" width="5.6640625" style="2" bestFit="1" customWidth="1"/>
    <col min="2872" max="2872" width="5.5" style="2" bestFit="1" customWidth="1"/>
    <col min="2873" max="2874" width="0" style="2" hidden="1" customWidth="1"/>
    <col min="2875" max="2875" width="5.6640625" style="2" bestFit="1" customWidth="1"/>
    <col min="2876" max="2876" width="5.5" style="2" bestFit="1" customWidth="1"/>
    <col min="2877" max="2878" width="0" style="2" hidden="1" customWidth="1"/>
    <col min="2879" max="2879" width="5.6640625" style="2" bestFit="1" customWidth="1"/>
    <col min="2880" max="2880" width="5.5" style="2" bestFit="1" customWidth="1"/>
    <col min="2881" max="2882" width="0" style="2" hidden="1" customWidth="1"/>
    <col min="2883" max="3072" width="9.1640625" style="2"/>
    <col min="3073" max="3073" width="23" style="2" customWidth="1"/>
    <col min="3074" max="3074" width="0" style="2" hidden="1" customWidth="1"/>
    <col min="3075" max="3110" width="2.6640625" style="2" customWidth="1"/>
    <col min="3111" max="3113" width="3.33203125" style="2" customWidth="1"/>
    <col min="3114" max="3125" width="2.6640625" style="2" customWidth="1"/>
    <col min="3126" max="3126" width="9.5" style="2" customWidth="1"/>
    <col min="3127" max="3127" width="5.6640625" style="2" bestFit="1" customWidth="1"/>
    <col min="3128" max="3128" width="5.5" style="2" bestFit="1" customWidth="1"/>
    <col min="3129" max="3130" width="0" style="2" hidden="1" customWidth="1"/>
    <col min="3131" max="3131" width="5.6640625" style="2" bestFit="1" customWidth="1"/>
    <col min="3132" max="3132" width="5.5" style="2" bestFit="1" customWidth="1"/>
    <col min="3133" max="3134" width="0" style="2" hidden="1" customWidth="1"/>
    <col min="3135" max="3135" width="5.6640625" style="2" bestFit="1" customWidth="1"/>
    <col min="3136" max="3136" width="5.5" style="2" bestFit="1" customWidth="1"/>
    <col min="3137" max="3138" width="0" style="2" hidden="1" customWidth="1"/>
    <col min="3139" max="3328" width="9.1640625" style="2"/>
    <col min="3329" max="3329" width="23" style="2" customWidth="1"/>
    <col min="3330" max="3330" width="0" style="2" hidden="1" customWidth="1"/>
    <col min="3331" max="3366" width="2.6640625" style="2" customWidth="1"/>
    <col min="3367" max="3369" width="3.33203125" style="2" customWidth="1"/>
    <col min="3370" max="3381" width="2.6640625" style="2" customWidth="1"/>
    <col min="3382" max="3382" width="9.5" style="2" customWidth="1"/>
    <col min="3383" max="3383" width="5.6640625" style="2" bestFit="1" customWidth="1"/>
    <col min="3384" max="3384" width="5.5" style="2" bestFit="1" customWidth="1"/>
    <col min="3385" max="3386" width="0" style="2" hidden="1" customWidth="1"/>
    <col min="3387" max="3387" width="5.6640625" style="2" bestFit="1" customWidth="1"/>
    <col min="3388" max="3388" width="5.5" style="2" bestFit="1" customWidth="1"/>
    <col min="3389" max="3390" width="0" style="2" hidden="1" customWidth="1"/>
    <col min="3391" max="3391" width="5.6640625" style="2" bestFit="1" customWidth="1"/>
    <col min="3392" max="3392" width="5.5" style="2" bestFit="1" customWidth="1"/>
    <col min="3393" max="3394" width="0" style="2" hidden="1" customWidth="1"/>
    <col min="3395" max="3584" width="9.1640625" style="2"/>
    <col min="3585" max="3585" width="23" style="2" customWidth="1"/>
    <col min="3586" max="3586" width="0" style="2" hidden="1" customWidth="1"/>
    <col min="3587" max="3622" width="2.6640625" style="2" customWidth="1"/>
    <col min="3623" max="3625" width="3.33203125" style="2" customWidth="1"/>
    <col min="3626" max="3637" width="2.6640625" style="2" customWidth="1"/>
    <col min="3638" max="3638" width="9.5" style="2" customWidth="1"/>
    <col min="3639" max="3639" width="5.6640625" style="2" bestFit="1" customWidth="1"/>
    <col min="3640" max="3640" width="5.5" style="2" bestFit="1" customWidth="1"/>
    <col min="3641" max="3642" width="0" style="2" hidden="1" customWidth="1"/>
    <col min="3643" max="3643" width="5.6640625" style="2" bestFit="1" customWidth="1"/>
    <col min="3644" max="3644" width="5.5" style="2" bestFit="1" customWidth="1"/>
    <col min="3645" max="3646" width="0" style="2" hidden="1" customWidth="1"/>
    <col min="3647" max="3647" width="5.6640625" style="2" bestFit="1" customWidth="1"/>
    <col min="3648" max="3648" width="5.5" style="2" bestFit="1" customWidth="1"/>
    <col min="3649" max="3650" width="0" style="2" hidden="1" customWidth="1"/>
    <col min="3651" max="3840" width="9.1640625" style="2"/>
    <col min="3841" max="3841" width="23" style="2" customWidth="1"/>
    <col min="3842" max="3842" width="0" style="2" hidden="1" customWidth="1"/>
    <col min="3843" max="3878" width="2.6640625" style="2" customWidth="1"/>
    <col min="3879" max="3881" width="3.33203125" style="2" customWidth="1"/>
    <col min="3882" max="3893" width="2.6640625" style="2" customWidth="1"/>
    <col min="3894" max="3894" width="9.5" style="2" customWidth="1"/>
    <col min="3895" max="3895" width="5.6640625" style="2" bestFit="1" customWidth="1"/>
    <col min="3896" max="3896" width="5.5" style="2" bestFit="1" customWidth="1"/>
    <col min="3897" max="3898" width="0" style="2" hidden="1" customWidth="1"/>
    <col min="3899" max="3899" width="5.6640625" style="2" bestFit="1" customWidth="1"/>
    <col min="3900" max="3900" width="5.5" style="2" bestFit="1" customWidth="1"/>
    <col min="3901" max="3902" width="0" style="2" hidden="1" customWidth="1"/>
    <col min="3903" max="3903" width="5.6640625" style="2" bestFit="1" customWidth="1"/>
    <col min="3904" max="3904" width="5.5" style="2" bestFit="1" customWidth="1"/>
    <col min="3905" max="3906" width="0" style="2" hidden="1" customWidth="1"/>
    <col min="3907" max="4096" width="9.1640625" style="2"/>
    <col min="4097" max="4097" width="23" style="2" customWidth="1"/>
    <col min="4098" max="4098" width="0" style="2" hidden="1" customWidth="1"/>
    <col min="4099" max="4134" width="2.6640625" style="2" customWidth="1"/>
    <col min="4135" max="4137" width="3.33203125" style="2" customWidth="1"/>
    <col min="4138" max="4149" width="2.6640625" style="2" customWidth="1"/>
    <col min="4150" max="4150" width="9.5" style="2" customWidth="1"/>
    <col min="4151" max="4151" width="5.6640625" style="2" bestFit="1" customWidth="1"/>
    <col min="4152" max="4152" width="5.5" style="2" bestFit="1" customWidth="1"/>
    <col min="4153" max="4154" width="0" style="2" hidden="1" customWidth="1"/>
    <col min="4155" max="4155" width="5.6640625" style="2" bestFit="1" customWidth="1"/>
    <col min="4156" max="4156" width="5.5" style="2" bestFit="1" customWidth="1"/>
    <col min="4157" max="4158" width="0" style="2" hidden="1" customWidth="1"/>
    <col min="4159" max="4159" width="5.6640625" style="2" bestFit="1" customWidth="1"/>
    <col min="4160" max="4160" width="5.5" style="2" bestFit="1" customWidth="1"/>
    <col min="4161" max="4162" width="0" style="2" hidden="1" customWidth="1"/>
    <col min="4163" max="4352" width="9.1640625" style="2"/>
    <col min="4353" max="4353" width="23" style="2" customWidth="1"/>
    <col min="4354" max="4354" width="0" style="2" hidden="1" customWidth="1"/>
    <col min="4355" max="4390" width="2.6640625" style="2" customWidth="1"/>
    <col min="4391" max="4393" width="3.33203125" style="2" customWidth="1"/>
    <col min="4394" max="4405" width="2.6640625" style="2" customWidth="1"/>
    <col min="4406" max="4406" width="9.5" style="2" customWidth="1"/>
    <col min="4407" max="4407" width="5.6640625" style="2" bestFit="1" customWidth="1"/>
    <col min="4408" max="4408" width="5.5" style="2" bestFit="1" customWidth="1"/>
    <col min="4409" max="4410" width="0" style="2" hidden="1" customWidth="1"/>
    <col min="4411" max="4411" width="5.6640625" style="2" bestFit="1" customWidth="1"/>
    <col min="4412" max="4412" width="5.5" style="2" bestFit="1" customWidth="1"/>
    <col min="4413" max="4414" width="0" style="2" hidden="1" customWidth="1"/>
    <col min="4415" max="4415" width="5.6640625" style="2" bestFit="1" customWidth="1"/>
    <col min="4416" max="4416" width="5.5" style="2" bestFit="1" customWidth="1"/>
    <col min="4417" max="4418" width="0" style="2" hidden="1" customWidth="1"/>
    <col min="4419" max="4608" width="9.1640625" style="2"/>
    <col min="4609" max="4609" width="23" style="2" customWidth="1"/>
    <col min="4610" max="4610" width="0" style="2" hidden="1" customWidth="1"/>
    <col min="4611" max="4646" width="2.6640625" style="2" customWidth="1"/>
    <col min="4647" max="4649" width="3.33203125" style="2" customWidth="1"/>
    <col min="4650" max="4661" width="2.6640625" style="2" customWidth="1"/>
    <col min="4662" max="4662" width="9.5" style="2" customWidth="1"/>
    <col min="4663" max="4663" width="5.6640625" style="2" bestFit="1" customWidth="1"/>
    <col min="4664" max="4664" width="5.5" style="2" bestFit="1" customWidth="1"/>
    <col min="4665" max="4666" width="0" style="2" hidden="1" customWidth="1"/>
    <col min="4667" max="4667" width="5.6640625" style="2" bestFit="1" customWidth="1"/>
    <col min="4668" max="4668" width="5.5" style="2" bestFit="1" customWidth="1"/>
    <col min="4669" max="4670" width="0" style="2" hidden="1" customWidth="1"/>
    <col min="4671" max="4671" width="5.6640625" style="2" bestFit="1" customWidth="1"/>
    <col min="4672" max="4672" width="5.5" style="2" bestFit="1" customWidth="1"/>
    <col min="4673" max="4674" width="0" style="2" hidden="1" customWidth="1"/>
    <col min="4675" max="4864" width="9.1640625" style="2"/>
    <col min="4865" max="4865" width="23" style="2" customWidth="1"/>
    <col min="4866" max="4866" width="0" style="2" hidden="1" customWidth="1"/>
    <col min="4867" max="4902" width="2.6640625" style="2" customWidth="1"/>
    <col min="4903" max="4905" width="3.33203125" style="2" customWidth="1"/>
    <col min="4906" max="4917" width="2.6640625" style="2" customWidth="1"/>
    <col min="4918" max="4918" width="9.5" style="2" customWidth="1"/>
    <col min="4919" max="4919" width="5.6640625" style="2" bestFit="1" customWidth="1"/>
    <col min="4920" max="4920" width="5.5" style="2" bestFit="1" customWidth="1"/>
    <col min="4921" max="4922" width="0" style="2" hidden="1" customWidth="1"/>
    <col min="4923" max="4923" width="5.6640625" style="2" bestFit="1" customWidth="1"/>
    <col min="4924" max="4924" width="5.5" style="2" bestFit="1" customWidth="1"/>
    <col min="4925" max="4926" width="0" style="2" hidden="1" customWidth="1"/>
    <col min="4927" max="4927" width="5.6640625" style="2" bestFit="1" customWidth="1"/>
    <col min="4928" max="4928" width="5.5" style="2" bestFit="1" customWidth="1"/>
    <col min="4929" max="4930" width="0" style="2" hidden="1" customWidth="1"/>
    <col min="4931" max="5120" width="9.1640625" style="2"/>
    <col min="5121" max="5121" width="23" style="2" customWidth="1"/>
    <col min="5122" max="5122" width="0" style="2" hidden="1" customWidth="1"/>
    <col min="5123" max="5158" width="2.6640625" style="2" customWidth="1"/>
    <col min="5159" max="5161" width="3.33203125" style="2" customWidth="1"/>
    <col min="5162" max="5173" width="2.6640625" style="2" customWidth="1"/>
    <col min="5174" max="5174" width="9.5" style="2" customWidth="1"/>
    <col min="5175" max="5175" width="5.6640625" style="2" bestFit="1" customWidth="1"/>
    <col min="5176" max="5176" width="5.5" style="2" bestFit="1" customWidth="1"/>
    <col min="5177" max="5178" width="0" style="2" hidden="1" customWidth="1"/>
    <col min="5179" max="5179" width="5.6640625" style="2" bestFit="1" customWidth="1"/>
    <col min="5180" max="5180" width="5.5" style="2" bestFit="1" customWidth="1"/>
    <col min="5181" max="5182" width="0" style="2" hidden="1" customWidth="1"/>
    <col min="5183" max="5183" width="5.6640625" style="2" bestFit="1" customWidth="1"/>
    <col min="5184" max="5184" width="5.5" style="2" bestFit="1" customWidth="1"/>
    <col min="5185" max="5186" width="0" style="2" hidden="1" customWidth="1"/>
    <col min="5187" max="5376" width="9.1640625" style="2"/>
    <col min="5377" max="5377" width="23" style="2" customWidth="1"/>
    <col min="5378" max="5378" width="0" style="2" hidden="1" customWidth="1"/>
    <col min="5379" max="5414" width="2.6640625" style="2" customWidth="1"/>
    <col min="5415" max="5417" width="3.33203125" style="2" customWidth="1"/>
    <col min="5418" max="5429" width="2.6640625" style="2" customWidth="1"/>
    <col min="5430" max="5430" width="9.5" style="2" customWidth="1"/>
    <col min="5431" max="5431" width="5.6640625" style="2" bestFit="1" customWidth="1"/>
    <col min="5432" max="5432" width="5.5" style="2" bestFit="1" customWidth="1"/>
    <col min="5433" max="5434" width="0" style="2" hidden="1" customWidth="1"/>
    <col min="5435" max="5435" width="5.6640625" style="2" bestFit="1" customWidth="1"/>
    <col min="5436" max="5436" width="5.5" style="2" bestFit="1" customWidth="1"/>
    <col min="5437" max="5438" width="0" style="2" hidden="1" customWidth="1"/>
    <col min="5439" max="5439" width="5.6640625" style="2" bestFit="1" customWidth="1"/>
    <col min="5440" max="5440" width="5.5" style="2" bestFit="1" customWidth="1"/>
    <col min="5441" max="5442" width="0" style="2" hidden="1" customWidth="1"/>
    <col min="5443" max="5632" width="9.1640625" style="2"/>
    <col min="5633" max="5633" width="23" style="2" customWidth="1"/>
    <col min="5634" max="5634" width="0" style="2" hidden="1" customWidth="1"/>
    <col min="5635" max="5670" width="2.6640625" style="2" customWidth="1"/>
    <col min="5671" max="5673" width="3.33203125" style="2" customWidth="1"/>
    <col min="5674" max="5685" width="2.6640625" style="2" customWidth="1"/>
    <col min="5686" max="5686" width="9.5" style="2" customWidth="1"/>
    <col min="5687" max="5687" width="5.6640625" style="2" bestFit="1" customWidth="1"/>
    <col min="5688" max="5688" width="5.5" style="2" bestFit="1" customWidth="1"/>
    <col min="5689" max="5690" width="0" style="2" hidden="1" customWidth="1"/>
    <col min="5691" max="5691" width="5.6640625" style="2" bestFit="1" customWidth="1"/>
    <col min="5692" max="5692" width="5.5" style="2" bestFit="1" customWidth="1"/>
    <col min="5693" max="5694" width="0" style="2" hidden="1" customWidth="1"/>
    <col min="5695" max="5695" width="5.6640625" style="2" bestFit="1" customWidth="1"/>
    <col min="5696" max="5696" width="5.5" style="2" bestFit="1" customWidth="1"/>
    <col min="5697" max="5698" width="0" style="2" hidden="1" customWidth="1"/>
    <col min="5699" max="5888" width="9.1640625" style="2"/>
    <col min="5889" max="5889" width="23" style="2" customWidth="1"/>
    <col min="5890" max="5890" width="0" style="2" hidden="1" customWidth="1"/>
    <col min="5891" max="5926" width="2.6640625" style="2" customWidth="1"/>
    <col min="5927" max="5929" width="3.33203125" style="2" customWidth="1"/>
    <col min="5930" max="5941" width="2.6640625" style="2" customWidth="1"/>
    <col min="5942" max="5942" width="9.5" style="2" customWidth="1"/>
    <col min="5943" max="5943" width="5.6640625" style="2" bestFit="1" customWidth="1"/>
    <col min="5944" max="5944" width="5.5" style="2" bestFit="1" customWidth="1"/>
    <col min="5945" max="5946" width="0" style="2" hidden="1" customWidth="1"/>
    <col min="5947" max="5947" width="5.6640625" style="2" bestFit="1" customWidth="1"/>
    <col min="5948" max="5948" width="5.5" style="2" bestFit="1" customWidth="1"/>
    <col min="5949" max="5950" width="0" style="2" hidden="1" customWidth="1"/>
    <col min="5951" max="5951" width="5.6640625" style="2" bestFit="1" customWidth="1"/>
    <col min="5952" max="5952" width="5.5" style="2" bestFit="1" customWidth="1"/>
    <col min="5953" max="5954" width="0" style="2" hidden="1" customWidth="1"/>
    <col min="5955" max="6144" width="9.1640625" style="2"/>
    <col min="6145" max="6145" width="23" style="2" customWidth="1"/>
    <col min="6146" max="6146" width="0" style="2" hidden="1" customWidth="1"/>
    <col min="6147" max="6182" width="2.6640625" style="2" customWidth="1"/>
    <col min="6183" max="6185" width="3.33203125" style="2" customWidth="1"/>
    <col min="6186" max="6197" width="2.6640625" style="2" customWidth="1"/>
    <col min="6198" max="6198" width="9.5" style="2" customWidth="1"/>
    <col min="6199" max="6199" width="5.6640625" style="2" bestFit="1" customWidth="1"/>
    <col min="6200" max="6200" width="5.5" style="2" bestFit="1" customWidth="1"/>
    <col min="6201" max="6202" width="0" style="2" hidden="1" customWidth="1"/>
    <col min="6203" max="6203" width="5.6640625" style="2" bestFit="1" customWidth="1"/>
    <col min="6204" max="6204" width="5.5" style="2" bestFit="1" customWidth="1"/>
    <col min="6205" max="6206" width="0" style="2" hidden="1" customWidth="1"/>
    <col min="6207" max="6207" width="5.6640625" style="2" bestFit="1" customWidth="1"/>
    <col min="6208" max="6208" width="5.5" style="2" bestFit="1" customWidth="1"/>
    <col min="6209" max="6210" width="0" style="2" hidden="1" customWidth="1"/>
    <col min="6211" max="6400" width="9.1640625" style="2"/>
    <col min="6401" max="6401" width="23" style="2" customWidth="1"/>
    <col min="6402" max="6402" width="0" style="2" hidden="1" customWidth="1"/>
    <col min="6403" max="6438" width="2.6640625" style="2" customWidth="1"/>
    <col min="6439" max="6441" width="3.33203125" style="2" customWidth="1"/>
    <col min="6442" max="6453" width="2.6640625" style="2" customWidth="1"/>
    <col min="6454" max="6454" width="9.5" style="2" customWidth="1"/>
    <col min="6455" max="6455" width="5.6640625" style="2" bestFit="1" customWidth="1"/>
    <col min="6456" max="6456" width="5.5" style="2" bestFit="1" customWidth="1"/>
    <col min="6457" max="6458" width="0" style="2" hidden="1" customWidth="1"/>
    <col min="6459" max="6459" width="5.6640625" style="2" bestFit="1" customWidth="1"/>
    <col min="6460" max="6460" width="5.5" style="2" bestFit="1" customWidth="1"/>
    <col min="6461" max="6462" width="0" style="2" hidden="1" customWidth="1"/>
    <col min="6463" max="6463" width="5.6640625" style="2" bestFit="1" customWidth="1"/>
    <col min="6464" max="6464" width="5.5" style="2" bestFit="1" customWidth="1"/>
    <col min="6465" max="6466" width="0" style="2" hidden="1" customWidth="1"/>
    <col min="6467" max="6656" width="9.1640625" style="2"/>
    <col min="6657" max="6657" width="23" style="2" customWidth="1"/>
    <col min="6658" max="6658" width="0" style="2" hidden="1" customWidth="1"/>
    <col min="6659" max="6694" width="2.6640625" style="2" customWidth="1"/>
    <col min="6695" max="6697" width="3.33203125" style="2" customWidth="1"/>
    <col min="6698" max="6709" width="2.6640625" style="2" customWidth="1"/>
    <col min="6710" max="6710" width="9.5" style="2" customWidth="1"/>
    <col min="6711" max="6711" width="5.6640625" style="2" bestFit="1" customWidth="1"/>
    <col min="6712" max="6712" width="5.5" style="2" bestFit="1" customWidth="1"/>
    <col min="6713" max="6714" width="0" style="2" hidden="1" customWidth="1"/>
    <col min="6715" max="6715" width="5.6640625" style="2" bestFit="1" customWidth="1"/>
    <col min="6716" max="6716" width="5.5" style="2" bestFit="1" customWidth="1"/>
    <col min="6717" max="6718" width="0" style="2" hidden="1" customWidth="1"/>
    <col min="6719" max="6719" width="5.6640625" style="2" bestFit="1" customWidth="1"/>
    <col min="6720" max="6720" width="5.5" style="2" bestFit="1" customWidth="1"/>
    <col min="6721" max="6722" width="0" style="2" hidden="1" customWidth="1"/>
    <col min="6723" max="6912" width="9.1640625" style="2"/>
    <col min="6913" max="6913" width="23" style="2" customWidth="1"/>
    <col min="6914" max="6914" width="0" style="2" hidden="1" customWidth="1"/>
    <col min="6915" max="6950" width="2.6640625" style="2" customWidth="1"/>
    <col min="6951" max="6953" width="3.33203125" style="2" customWidth="1"/>
    <col min="6954" max="6965" width="2.6640625" style="2" customWidth="1"/>
    <col min="6966" max="6966" width="9.5" style="2" customWidth="1"/>
    <col min="6967" max="6967" width="5.6640625" style="2" bestFit="1" customWidth="1"/>
    <col min="6968" max="6968" width="5.5" style="2" bestFit="1" customWidth="1"/>
    <col min="6969" max="6970" width="0" style="2" hidden="1" customWidth="1"/>
    <col min="6971" max="6971" width="5.6640625" style="2" bestFit="1" customWidth="1"/>
    <col min="6972" max="6972" width="5.5" style="2" bestFit="1" customWidth="1"/>
    <col min="6973" max="6974" width="0" style="2" hidden="1" customWidth="1"/>
    <col min="6975" max="6975" width="5.6640625" style="2" bestFit="1" customWidth="1"/>
    <col min="6976" max="6976" width="5.5" style="2" bestFit="1" customWidth="1"/>
    <col min="6977" max="6978" width="0" style="2" hidden="1" customWidth="1"/>
    <col min="6979" max="7168" width="9.1640625" style="2"/>
    <col min="7169" max="7169" width="23" style="2" customWidth="1"/>
    <col min="7170" max="7170" width="0" style="2" hidden="1" customWidth="1"/>
    <col min="7171" max="7206" width="2.6640625" style="2" customWidth="1"/>
    <col min="7207" max="7209" width="3.33203125" style="2" customWidth="1"/>
    <col min="7210" max="7221" width="2.6640625" style="2" customWidth="1"/>
    <col min="7222" max="7222" width="9.5" style="2" customWidth="1"/>
    <col min="7223" max="7223" width="5.6640625" style="2" bestFit="1" customWidth="1"/>
    <col min="7224" max="7224" width="5.5" style="2" bestFit="1" customWidth="1"/>
    <col min="7225" max="7226" width="0" style="2" hidden="1" customWidth="1"/>
    <col min="7227" max="7227" width="5.6640625" style="2" bestFit="1" customWidth="1"/>
    <col min="7228" max="7228" width="5.5" style="2" bestFit="1" customWidth="1"/>
    <col min="7229" max="7230" width="0" style="2" hidden="1" customWidth="1"/>
    <col min="7231" max="7231" width="5.6640625" style="2" bestFit="1" customWidth="1"/>
    <col min="7232" max="7232" width="5.5" style="2" bestFit="1" customWidth="1"/>
    <col min="7233" max="7234" width="0" style="2" hidden="1" customWidth="1"/>
    <col min="7235" max="7424" width="9.1640625" style="2"/>
    <col min="7425" max="7425" width="23" style="2" customWidth="1"/>
    <col min="7426" max="7426" width="0" style="2" hidden="1" customWidth="1"/>
    <col min="7427" max="7462" width="2.6640625" style="2" customWidth="1"/>
    <col min="7463" max="7465" width="3.33203125" style="2" customWidth="1"/>
    <col min="7466" max="7477" width="2.6640625" style="2" customWidth="1"/>
    <col min="7478" max="7478" width="9.5" style="2" customWidth="1"/>
    <col min="7479" max="7479" width="5.6640625" style="2" bestFit="1" customWidth="1"/>
    <col min="7480" max="7480" width="5.5" style="2" bestFit="1" customWidth="1"/>
    <col min="7481" max="7482" width="0" style="2" hidden="1" customWidth="1"/>
    <col min="7483" max="7483" width="5.6640625" style="2" bestFit="1" customWidth="1"/>
    <col min="7484" max="7484" width="5.5" style="2" bestFit="1" customWidth="1"/>
    <col min="7485" max="7486" width="0" style="2" hidden="1" customWidth="1"/>
    <col min="7487" max="7487" width="5.6640625" style="2" bestFit="1" customWidth="1"/>
    <col min="7488" max="7488" width="5.5" style="2" bestFit="1" customWidth="1"/>
    <col min="7489" max="7490" width="0" style="2" hidden="1" customWidth="1"/>
    <col min="7491" max="7680" width="9.1640625" style="2"/>
    <col min="7681" max="7681" width="23" style="2" customWidth="1"/>
    <col min="7682" max="7682" width="0" style="2" hidden="1" customWidth="1"/>
    <col min="7683" max="7718" width="2.6640625" style="2" customWidth="1"/>
    <col min="7719" max="7721" width="3.33203125" style="2" customWidth="1"/>
    <col min="7722" max="7733" width="2.6640625" style="2" customWidth="1"/>
    <col min="7734" max="7734" width="9.5" style="2" customWidth="1"/>
    <col min="7735" max="7735" width="5.6640625" style="2" bestFit="1" customWidth="1"/>
    <col min="7736" max="7736" width="5.5" style="2" bestFit="1" customWidth="1"/>
    <col min="7737" max="7738" width="0" style="2" hidden="1" customWidth="1"/>
    <col min="7739" max="7739" width="5.6640625" style="2" bestFit="1" customWidth="1"/>
    <col min="7740" max="7740" width="5.5" style="2" bestFit="1" customWidth="1"/>
    <col min="7741" max="7742" width="0" style="2" hidden="1" customWidth="1"/>
    <col min="7743" max="7743" width="5.6640625" style="2" bestFit="1" customWidth="1"/>
    <col min="7744" max="7744" width="5.5" style="2" bestFit="1" customWidth="1"/>
    <col min="7745" max="7746" width="0" style="2" hidden="1" customWidth="1"/>
    <col min="7747" max="7936" width="9.1640625" style="2"/>
    <col min="7937" max="7937" width="23" style="2" customWidth="1"/>
    <col min="7938" max="7938" width="0" style="2" hidden="1" customWidth="1"/>
    <col min="7939" max="7974" width="2.6640625" style="2" customWidth="1"/>
    <col min="7975" max="7977" width="3.33203125" style="2" customWidth="1"/>
    <col min="7978" max="7989" width="2.6640625" style="2" customWidth="1"/>
    <col min="7990" max="7990" width="9.5" style="2" customWidth="1"/>
    <col min="7991" max="7991" width="5.6640625" style="2" bestFit="1" customWidth="1"/>
    <col min="7992" max="7992" width="5.5" style="2" bestFit="1" customWidth="1"/>
    <col min="7993" max="7994" width="0" style="2" hidden="1" customWidth="1"/>
    <col min="7995" max="7995" width="5.6640625" style="2" bestFit="1" customWidth="1"/>
    <col min="7996" max="7996" width="5.5" style="2" bestFit="1" customWidth="1"/>
    <col min="7997" max="7998" width="0" style="2" hidden="1" customWidth="1"/>
    <col min="7999" max="7999" width="5.6640625" style="2" bestFit="1" customWidth="1"/>
    <col min="8000" max="8000" width="5.5" style="2" bestFit="1" customWidth="1"/>
    <col min="8001" max="8002" width="0" style="2" hidden="1" customWidth="1"/>
    <col min="8003" max="8192" width="9.1640625" style="2"/>
    <col min="8193" max="8193" width="23" style="2" customWidth="1"/>
    <col min="8194" max="8194" width="0" style="2" hidden="1" customWidth="1"/>
    <col min="8195" max="8230" width="2.6640625" style="2" customWidth="1"/>
    <col min="8231" max="8233" width="3.33203125" style="2" customWidth="1"/>
    <col min="8234" max="8245" width="2.6640625" style="2" customWidth="1"/>
    <col min="8246" max="8246" width="9.5" style="2" customWidth="1"/>
    <col min="8247" max="8247" width="5.6640625" style="2" bestFit="1" customWidth="1"/>
    <col min="8248" max="8248" width="5.5" style="2" bestFit="1" customWidth="1"/>
    <col min="8249" max="8250" width="0" style="2" hidden="1" customWidth="1"/>
    <col min="8251" max="8251" width="5.6640625" style="2" bestFit="1" customWidth="1"/>
    <col min="8252" max="8252" width="5.5" style="2" bestFit="1" customWidth="1"/>
    <col min="8253" max="8254" width="0" style="2" hidden="1" customWidth="1"/>
    <col min="8255" max="8255" width="5.6640625" style="2" bestFit="1" customWidth="1"/>
    <col min="8256" max="8256" width="5.5" style="2" bestFit="1" customWidth="1"/>
    <col min="8257" max="8258" width="0" style="2" hidden="1" customWidth="1"/>
    <col min="8259" max="8448" width="9.1640625" style="2"/>
    <col min="8449" max="8449" width="23" style="2" customWidth="1"/>
    <col min="8450" max="8450" width="0" style="2" hidden="1" customWidth="1"/>
    <col min="8451" max="8486" width="2.6640625" style="2" customWidth="1"/>
    <col min="8487" max="8489" width="3.33203125" style="2" customWidth="1"/>
    <col min="8490" max="8501" width="2.6640625" style="2" customWidth="1"/>
    <col min="8502" max="8502" width="9.5" style="2" customWidth="1"/>
    <col min="8503" max="8503" width="5.6640625" style="2" bestFit="1" customWidth="1"/>
    <col min="8504" max="8504" width="5.5" style="2" bestFit="1" customWidth="1"/>
    <col min="8505" max="8506" width="0" style="2" hidden="1" customWidth="1"/>
    <col min="8507" max="8507" width="5.6640625" style="2" bestFit="1" customWidth="1"/>
    <col min="8508" max="8508" width="5.5" style="2" bestFit="1" customWidth="1"/>
    <col min="8509" max="8510" width="0" style="2" hidden="1" customWidth="1"/>
    <col min="8511" max="8511" width="5.6640625" style="2" bestFit="1" customWidth="1"/>
    <col min="8512" max="8512" width="5.5" style="2" bestFit="1" customWidth="1"/>
    <col min="8513" max="8514" width="0" style="2" hidden="1" customWidth="1"/>
    <col min="8515" max="8704" width="9.1640625" style="2"/>
    <col min="8705" max="8705" width="23" style="2" customWidth="1"/>
    <col min="8706" max="8706" width="0" style="2" hidden="1" customWidth="1"/>
    <col min="8707" max="8742" width="2.6640625" style="2" customWidth="1"/>
    <col min="8743" max="8745" width="3.33203125" style="2" customWidth="1"/>
    <col min="8746" max="8757" width="2.6640625" style="2" customWidth="1"/>
    <col min="8758" max="8758" width="9.5" style="2" customWidth="1"/>
    <col min="8759" max="8759" width="5.6640625" style="2" bestFit="1" customWidth="1"/>
    <col min="8760" max="8760" width="5.5" style="2" bestFit="1" customWidth="1"/>
    <col min="8761" max="8762" width="0" style="2" hidden="1" customWidth="1"/>
    <col min="8763" max="8763" width="5.6640625" style="2" bestFit="1" customWidth="1"/>
    <col min="8764" max="8764" width="5.5" style="2" bestFit="1" customWidth="1"/>
    <col min="8765" max="8766" width="0" style="2" hidden="1" customWidth="1"/>
    <col min="8767" max="8767" width="5.6640625" style="2" bestFit="1" customWidth="1"/>
    <col min="8768" max="8768" width="5.5" style="2" bestFit="1" customWidth="1"/>
    <col min="8769" max="8770" width="0" style="2" hidden="1" customWidth="1"/>
    <col min="8771" max="8960" width="9.1640625" style="2"/>
    <col min="8961" max="8961" width="23" style="2" customWidth="1"/>
    <col min="8962" max="8962" width="0" style="2" hidden="1" customWidth="1"/>
    <col min="8963" max="8998" width="2.6640625" style="2" customWidth="1"/>
    <col min="8999" max="9001" width="3.33203125" style="2" customWidth="1"/>
    <col min="9002" max="9013" width="2.6640625" style="2" customWidth="1"/>
    <col min="9014" max="9014" width="9.5" style="2" customWidth="1"/>
    <col min="9015" max="9015" width="5.6640625" style="2" bestFit="1" customWidth="1"/>
    <col min="9016" max="9016" width="5.5" style="2" bestFit="1" customWidth="1"/>
    <col min="9017" max="9018" width="0" style="2" hidden="1" customWidth="1"/>
    <col min="9019" max="9019" width="5.6640625" style="2" bestFit="1" customWidth="1"/>
    <col min="9020" max="9020" width="5.5" style="2" bestFit="1" customWidth="1"/>
    <col min="9021" max="9022" width="0" style="2" hidden="1" customWidth="1"/>
    <col min="9023" max="9023" width="5.6640625" style="2" bestFit="1" customWidth="1"/>
    <col min="9024" max="9024" width="5.5" style="2" bestFit="1" customWidth="1"/>
    <col min="9025" max="9026" width="0" style="2" hidden="1" customWidth="1"/>
    <col min="9027" max="9216" width="9.1640625" style="2"/>
    <col min="9217" max="9217" width="23" style="2" customWidth="1"/>
    <col min="9218" max="9218" width="0" style="2" hidden="1" customWidth="1"/>
    <col min="9219" max="9254" width="2.6640625" style="2" customWidth="1"/>
    <col min="9255" max="9257" width="3.33203125" style="2" customWidth="1"/>
    <col min="9258" max="9269" width="2.6640625" style="2" customWidth="1"/>
    <col min="9270" max="9270" width="9.5" style="2" customWidth="1"/>
    <col min="9271" max="9271" width="5.6640625" style="2" bestFit="1" customWidth="1"/>
    <col min="9272" max="9272" width="5.5" style="2" bestFit="1" customWidth="1"/>
    <col min="9273" max="9274" width="0" style="2" hidden="1" customWidth="1"/>
    <col min="9275" max="9275" width="5.6640625" style="2" bestFit="1" customWidth="1"/>
    <col min="9276" max="9276" width="5.5" style="2" bestFit="1" customWidth="1"/>
    <col min="9277" max="9278" width="0" style="2" hidden="1" customWidth="1"/>
    <col min="9279" max="9279" width="5.6640625" style="2" bestFit="1" customWidth="1"/>
    <col min="9280" max="9280" width="5.5" style="2" bestFit="1" customWidth="1"/>
    <col min="9281" max="9282" width="0" style="2" hidden="1" customWidth="1"/>
    <col min="9283" max="9472" width="9.1640625" style="2"/>
    <col min="9473" max="9473" width="23" style="2" customWidth="1"/>
    <col min="9474" max="9474" width="0" style="2" hidden="1" customWidth="1"/>
    <col min="9475" max="9510" width="2.6640625" style="2" customWidth="1"/>
    <col min="9511" max="9513" width="3.33203125" style="2" customWidth="1"/>
    <col min="9514" max="9525" width="2.6640625" style="2" customWidth="1"/>
    <col min="9526" max="9526" width="9.5" style="2" customWidth="1"/>
    <col min="9527" max="9527" width="5.6640625" style="2" bestFit="1" customWidth="1"/>
    <col min="9528" max="9528" width="5.5" style="2" bestFit="1" customWidth="1"/>
    <col min="9529" max="9530" width="0" style="2" hidden="1" customWidth="1"/>
    <col min="9531" max="9531" width="5.6640625" style="2" bestFit="1" customWidth="1"/>
    <col min="9532" max="9532" width="5.5" style="2" bestFit="1" customWidth="1"/>
    <col min="9533" max="9534" width="0" style="2" hidden="1" customWidth="1"/>
    <col min="9535" max="9535" width="5.6640625" style="2" bestFit="1" customWidth="1"/>
    <col min="9536" max="9536" width="5.5" style="2" bestFit="1" customWidth="1"/>
    <col min="9537" max="9538" width="0" style="2" hidden="1" customWidth="1"/>
    <col min="9539" max="9728" width="9.1640625" style="2"/>
    <col min="9729" max="9729" width="23" style="2" customWidth="1"/>
    <col min="9730" max="9730" width="0" style="2" hidden="1" customWidth="1"/>
    <col min="9731" max="9766" width="2.6640625" style="2" customWidth="1"/>
    <col min="9767" max="9769" width="3.33203125" style="2" customWidth="1"/>
    <col min="9770" max="9781" width="2.6640625" style="2" customWidth="1"/>
    <col min="9782" max="9782" width="9.5" style="2" customWidth="1"/>
    <col min="9783" max="9783" width="5.6640625" style="2" bestFit="1" customWidth="1"/>
    <col min="9784" max="9784" width="5.5" style="2" bestFit="1" customWidth="1"/>
    <col min="9785" max="9786" width="0" style="2" hidden="1" customWidth="1"/>
    <col min="9787" max="9787" width="5.6640625" style="2" bestFit="1" customWidth="1"/>
    <col min="9788" max="9788" width="5.5" style="2" bestFit="1" customWidth="1"/>
    <col min="9789" max="9790" width="0" style="2" hidden="1" customWidth="1"/>
    <col min="9791" max="9791" width="5.6640625" style="2" bestFit="1" customWidth="1"/>
    <col min="9792" max="9792" width="5.5" style="2" bestFit="1" customWidth="1"/>
    <col min="9793" max="9794" width="0" style="2" hidden="1" customWidth="1"/>
    <col min="9795" max="9984" width="9.1640625" style="2"/>
    <col min="9985" max="9985" width="23" style="2" customWidth="1"/>
    <col min="9986" max="9986" width="0" style="2" hidden="1" customWidth="1"/>
    <col min="9987" max="10022" width="2.6640625" style="2" customWidth="1"/>
    <col min="10023" max="10025" width="3.33203125" style="2" customWidth="1"/>
    <col min="10026" max="10037" width="2.6640625" style="2" customWidth="1"/>
    <col min="10038" max="10038" width="9.5" style="2" customWidth="1"/>
    <col min="10039" max="10039" width="5.6640625" style="2" bestFit="1" customWidth="1"/>
    <col min="10040" max="10040" width="5.5" style="2" bestFit="1" customWidth="1"/>
    <col min="10041" max="10042" width="0" style="2" hidden="1" customWidth="1"/>
    <col min="10043" max="10043" width="5.6640625" style="2" bestFit="1" customWidth="1"/>
    <col min="10044" max="10044" width="5.5" style="2" bestFit="1" customWidth="1"/>
    <col min="10045" max="10046" width="0" style="2" hidden="1" customWidth="1"/>
    <col min="10047" max="10047" width="5.6640625" style="2" bestFit="1" customWidth="1"/>
    <col min="10048" max="10048" width="5.5" style="2" bestFit="1" customWidth="1"/>
    <col min="10049" max="10050" width="0" style="2" hidden="1" customWidth="1"/>
    <col min="10051" max="10240" width="9.1640625" style="2"/>
    <col min="10241" max="10241" width="23" style="2" customWidth="1"/>
    <col min="10242" max="10242" width="0" style="2" hidden="1" customWidth="1"/>
    <col min="10243" max="10278" width="2.6640625" style="2" customWidth="1"/>
    <col min="10279" max="10281" width="3.33203125" style="2" customWidth="1"/>
    <col min="10282" max="10293" width="2.6640625" style="2" customWidth="1"/>
    <col min="10294" max="10294" width="9.5" style="2" customWidth="1"/>
    <col min="10295" max="10295" width="5.6640625" style="2" bestFit="1" customWidth="1"/>
    <col min="10296" max="10296" width="5.5" style="2" bestFit="1" customWidth="1"/>
    <col min="10297" max="10298" width="0" style="2" hidden="1" customWidth="1"/>
    <col min="10299" max="10299" width="5.6640625" style="2" bestFit="1" customWidth="1"/>
    <col min="10300" max="10300" width="5.5" style="2" bestFit="1" customWidth="1"/>
    <col min="10301" max="10302" width="0" style="2" hidden="1" customWidth="1"/>
    <col min="10303" max="10303" width="5.6640625" style="2" bestFit="1" customWidth="1"/>
    <col min="10304" max="10304" width="5.5" style="2" bestFit="1" customWidth="1"/>
    <col min="10305" max="10306" width="0" style="2" hidden="1" customWidth="1"/>
    <col min="10307" max="10496" width="9.1640625" style="2"/>
    <col min="10497" max="10497" width="23" style="2" customWidth="1"/>
    <col min="10498" max="10498" width="0" style="2" hidden="1" customWidth="1"/>
    <col min="10499" max="10534" width="2.6640625" style="2" customWidth="1"/>
    <col min="10535" max="10537" width="3.33203125" style="2" customWidth="1"/>
    <col min="10538" max="10549" width="2.6640625" style="2" customWidth="1"/>
    <col min="10550" max="10550" width="9.5" style="2" customWidth="1"/>
    <col min="10551" max="10551" width="5.6640625" style="2" bestFit="1" customWidth="1"/>
    <col min="10552" max="10552" width="5.5" style="2" bestFit="1" customWidth="1"/>
    <col min="10553" max="10554" width="0" style="2" hidden="1" customWidth="1"/>
    <col min="10555" max="10555" width="5.6640625" style="2" bestFit="1" customWidth="1"/>
    <col min="10556" max="10556" width="5.5" style="2" bestFit="1" customWidth="1"/>
    <col min="10557" max="10558" width="0" style="2" hidden="1" customWidth="1"/>
    <col min="10559" max="10559" width="5.6640625" style="2" bestFit="1" customWidth="1"/>
    <col min="10560" max="10560" width="5.5" style="2" bestFit="1" customWidth="1"/>
    <col min="10561" max="10562" width="0" style="2" hidden="1" customWidth="1"/>
    <col min="10563" max="10752" width="9.1640625" style="2"/>
    <col min="10753" max="10753" width="23" style="2" customWidth="1"/>
    <col min="10754" max="10754" width="0" style="2" hidden="1" customWidth="1"/>
    <col min="10755" max="10790" width="2.6640625" style="2" customWidth="1"/>
    <col min="10791" max="10793" width="3.33203125" style="2" customWidth="1"/>
    <col min="10794" max="10805" width="2.6640625" style="2" customWidth="1"/>
    <col min="10806" max="10806" width="9.5" style="2" customWidth="1"/>
    <col min="10807" max="10807" width="5.6640625" style="2" bestFit="1" customWidth="1"/>
    <col min="10808" max="10808" width="5.5" style="2" bestFit="1" customWidth="1"/>
    <col min="10809" max="10810" width="0" style="2" hidden="1" customWidth="1"/>
    <col min="10811" max="10811" width="5.6640625" style="2" bestFit="1" customWidth="1"/>
    <col min="10812" max="10812" width="5.5" style="2" bestFit="1" customWidth="1"/>
    <col min="10813" max="10814" width="0" style="2" hidden="1" customWidth="1"/>
    <col min="10815" max="10815" width="5.6640625" style="2" bestFit="1" customWidth="1"/>
    <col min="10816" max="10816" width="5.5" style="2" bestFit="1" customWidth="1"/>
    <col min="10817" max="10818" width="0" style="2" hidden="1" customWidth="1"/>
    <col min="10819" max="11008" width="9.1640625" style="2"/>
    <col min="11009" max="11009" width="23" style="2" customWidth="1"/>
    <col min="11010" max="11010" width="0" style="2" hidden="1" customWidth="1"/>
    <col min="11011" max="11046" width="2.6640625" style="2" customWidth="1"/>
    <col min="11047" max="11049" width="3.33203125" style="2" customWidth="1"/>
    <col min="11050" max="11061" width="2.6640625" style="2" customWidth="1"/>
    <col min="11062" max="11062" width="9.5" style="2" customWidth="1"/>
    <col min="11063" max="11063" width="5.6640625" style="2" bestFit="1" customWidth="1"/>
    <col min="11064" max="11064" width="5.5" style="2" bestFit="1" customWidth="1"/>
    <col min="11065" max="11066" width="0" style="2" hidden="1" customWidth="1"/>
    <col min="11067" max="11067" width="5.6640625" style="2" bestFit="1" customWidth="1"/>
    <col min="11068" max="11068" width="5.5" style="2" bestFit="1" customWidth="1"/>
    <col min="11069" max="11070" width="0" style="2" hidden="1" customWidth="1"/>
    <col min="11071" max="11071" width="5.6640625" style="2" bestFit="1" customWidth="1"/>
    <col min="11072" max="11072" width="5.5" style="2" bestFit="1" customWidth="1"/>
    <col min="11073" max="11074" width="0" style="2" hidden="1" customWidth="1"/>
    <col min="11075" max="11264" width="9.1640625" style="2"/>
    <col min="11265" max="11265" width="23" style="2" customWidth="1"/>
    <col min="11266" max="11266" width="0" style="2" hidden="1" customWidth="1"/>
    <col min="11267" max="11302" width="2.6640625" style="2" customWidth="1"/>
    <col min="11303" max="11305" width="3.33203125" style="2" customWidth="1"/>
    <col min="11306" max="11317" width="2.6640625" style="2" customWidth="1"/>
    <col min="11318" max="11318" width="9.5" style="2" customWidth="1"/>
    <col min="11319" max="11319" width="5.6640625" style="2" bestFit="1" customWidth="1"/>
    <col min="11320" max="11320" width="5.5" style="2" bestFit="1" customWidth="1"/>
    <col min="11321" max="11322" width="0" style="2" hidden="1" customWidth="1"/>
    <col min="11323" max="11323" width="5.6640625" style="2" bestFit="1" customWidth="1"/>
    <col min="11324" max="11324" width="5.5" style="2" bestFit="1" customWidth="1"/>
    <col min="11325" max="11326" width="0" style="2" hidden="1" customWidth="1"/>
    <col min="11327" max="11327" width="5.6640625" style="2" bestFit="1" customWidth="1"/>
    <col min="11328" max="11328" width="5.5" style="2" bestFit="1" customWidth="1"/>
    <col min="11329" max="11330" width="0" style="2" hidden="1" customWidth="1"/>
    <col min="11331" max="11520" width="9.1640625" style="2"/>
    <col min="11521" max="11521" width="23" style="2" customWidth="1"/>
    <col min="11522" max="11522" width="0" style="2" hidden="1" customWidth="1"/>
    <col min="11523" max="11558" width="2.6640625" style="2" customWidth="1"/>
    <col min="11559" max="11561" width="3.33203125" style="2" customWidth="1"/>
    <col min="11562" max="11573" width="2.6640625" style="2" customWidth="1"/>
    <col min="11574" max="11574" width="9.5" style="2" customWidth="1"/>
    <col min="11575" max="11575" width="5.6640625" style="2" bestFit="1" customWidth="1"/>
    <col min="11576" max="11576" width="5.5" style="2" bestFit="1" customWidth="1"/>
    <col min="11577" max="11578" width="0" style="2" hidden="1" customWidth="1"/>
    <col min="11579" max="11579" width="5.6640625" style="2" bestFit="1" customWidth="1"/>
    <col min="11580" max="11580" width="5.5" style="2" bestFit="1" customWidth="1"/>
    <col min="11581" max="11582" width="0" style="2" hidden="1" customWidth="1"/>
    <col min="11583" max="11583" width="5.6640625" style="2" bestFit="1" customWidth="1"/>
    <col min="11584" max="11584" width="5.5" style="2" bestFit="1" customWidth="1"/>
    <col min="11585" max="11586" width="0" style="2" hidden="1" customWidth="1"/>
    <col min="11587" max="11776" width="9.1640625" style="2"/>
    <col min="11777" max="11777" width="23" style="2" customWidth="1"/>
    <col min="11778" max="11778" width="0" style="2" hidden="1" customWidth="1"/>
    <col min="11779" max="11814" width="2.6640625" style="2" customWidth="1"/>
    <col min="11815" max="11817" width="3.33203125" style="2" customWidth="1"/>
    <col min="11818" max="11829" width="2.6640625" style="2" customWidth="1"/>
    <col min="11830" max="11830" width="9.5" style="2" customWidth="1"/>
    <col min="11831" max="11831" width="5.6640625" style="2" bestFit="1" customWidth="1"/>
    <col min="11832" max="11832" width="5.5" style="2" bestFit="1" customWidth="1"/>
    <col min="11833" max="11834" width="0" style="2" hidden="1" customWidth="1"/>
    <col min="11835" max="11835" width="5.6640625" style="2" bestFit="1" customWidth="1"/>
    <col min="11836" max="11836" width="5.5" style="2" bestFit="1" customWidth="1"/>
    <col min="11837" max="11838" width="0" style="2" hidden="1" customWidth="1"/>
    <col min="11839" max="11839" width="5.6640625" style="2" bestFit="1" customWidth="1"/>
    <col min="11840" max="11840" width="5.5" style="2" bestFit="1" customWidth="1"/>
    <col min="11841" max="11842" width="0" style="2" hidden="1" customWidth="1"/>
    <col min="11843" max="12032" width="9.1640625" style="2"/>
    <col min="12033" max="12033" width="23" style="2" customWidth="1"/>
    <col min="12034" max="12034" width="0" style="2" hidden="1" customWidth="1"/>
    <col min="12035" max="12070" width="2.6640625" style="2" customWidth="1"/>
    <col min="12071" max="12073" width="3.33203125" style="2" customWidth="1"/>
    <col min="12074" max="12085" width="2.6640625" style="2" customWidth="1"/>
    <col min="12086" max="12086" width="9.5" style="2" customWidth="1"/>
    <col min="12087" max="12087" width="5.6640625" style="2" bestFit="1" customWidth="1"/>
    <col min="12088" max="12088" width="5.5" style="2" bestFit="1" customWidth="1"/>
    <col min="12089" max="12090" width="0" style="2" hidden="1" customWidth="1"/>
    <col min="12091" max="12091" width="5.6640625" style="2" bestFit="1" customWidth="1"/>
    <col min="12092" max="12092" width="5.5" style="2" bestFit="1" customWidth="1"/>
    <col min="12093" max="12094" width="0" style="2" hidden="1" customWidth="1"/>
    <col min="12095" max="12095" width="5.6640625" style="2" bestFit="1" customWidth="1"/>
    <col min="12096" max="12096" width="5.5" style="2" bestFit="1" customWidth="1"/>
    <col min="12097" max="12098" width="0" style="2" hidden="1" customWidth="1"/>
    <col min="12099" max="12288" width="9.1640625" style="2"/>
    <col min="12289" max="12289" width="23" style="2" customWidth="1"/>
    <col min="12290" max="12290" width="0" style="2" hidden="1" customWidth="1"/>
    <col min="12291" max="12326" width="2.6640625" style="2" customWidth="1"/>
    <col min="12327" max="12329" width="3.33203125" style="2" customWidth="1"/>
    <col min="12330" max="12341" width="2.6640625" style="2" customWidth="1"/>
    <col min="12342" max="12342" width="9.5" style="2" customWidth="1"/>
    <col min="12343" max="12343" width="5.6640625" style="2" bestFit="1" customWidth="1"/>
    <col min="12344" max="12344" width="5.5" style="2" bestFit="1" customWidth="1"/>
    <col min="12345" max="12346" width="0" style="2" hidden="1" customWidth="1"/>
    <col min="12347" max="12347" width="5.6640625" style="2" bestFit="1" customWidth="1"/>
    <col min="12348" max="12348" width="5.5" style="2" bestFit="1" customWidth="1"/>
    <col min="12349" max="12350" width="0" style="2" hidden="1" customWidth="1"/>
    <col min="12351" max="12351" width="5.6640625" style="2" bestFit="1" customWidth="1"/>
    <col min="12352" max="12352" width="5.5" style="2" bestFit="1" customWidth="1"/>
    <col min="12353" max="12354" width="0" style="2" hidden="1" customWidth="1"/>
    <col min="12355" max="12544" width="9.1640625" style="2"/>
    <col min="12545" max="12545" width="23" style="2" customWidth="1"/>
    <col min="12546" max="12546" width="0" style="2" hidden="1" customWidth="1"/>
    <col min="12547" max="12582" width="2.6640625" style="2" customWidth="1"/>
    <col min="12583" max="12585" width="3.33203125" style="2" customWidth="1"/>
    <col min="12586" max="12597" width="2.6640625" style="2" customWidth="1"/>
    <col min="12598" max="12598" width="9.5" style="2" customWidth="1"/>
    <col min="12599" max="12599" width="5.6640625" style="2" bestFit="1" customWidth="1"/>
    <col min="12600" max="12600" width="5.5" style="2" bestFit="1" customWidth="1"/>
    <col min="12601" max="12602" width="0" style="2" hidden="1" customWidth="1"/>
    <col min="12603" max="12603" width="5.6640625" style="2" bestFit="1" customWidth="1"/>
    <col min="12604" max="12604" width="5.5" style="2" bestFit="1" customWidth="1"/>
    <col min="12605" max="12606" width="0" style="2" hidden="1" customWidth="1"/>
    <col min="12607" max="12607" width="5.6640625" style="2" bestFit="1" customWidth="1"/>
    <col min="12608" max="12608" width="5.5" style="2" bestFit="1" customWidth="1"/>
    <col min="12609" max="12610" width="0" style="2" hidden="1" customWidth="1"/>
    <col min="12611" max="12800" width="9.1640625" style="2"/>
    <col min="12801" max="12801" width="23" style="2" customWidth="1"/>
    <col min="12802" max="12802" width="0" style="2" hidden="1" customWidth="1"/>
    <col min="12803" max="12838" width="2.6640625" style="2" customWidth="1"/>
    <col min="12839" max="12841" width="3.33203125" style="2" customWidth="1"/>
    <col min="12842" max="12853" width="2.6640625" style="2" customWidth="1"/>
    <col min="12854" max="12854" width="9.5" style="2" customWidth="1"/>
    <col min="12855" max="12855" width="5.6640625" style="2" bestFit="1" customWidth="1"/>
    <col min="12856" max="12856" width="5.5" style="2" bestFit="1" customWidth="1"/>
    <col min="12857" max="12858" width="0" style="2" hidden="1" customWidth="1"/>
    <col min="12859" max="12859" width="5.6640625" style="2" bestFit="1" customWidth="1"/>
    <col min="12860" max="12860" width="5.5" style="2" bestFit="1" customWidth="1"/>
    <col min="12861" max="12862" width="0" style="2" hidden="1" customWidth="1"/>
    <col min="12863" max="12863" width="5.6640625" style="2" bestFit="1" customWidth="1"/>
    <col min="12864" max="12864" width="5.5" style="2" bestFit="1" customWidth="1"/>
    <col min="12865" max="12866" width="0" style="2" hidden="1" customWidth="1"/>
    <col min="12867" max="13056" width="9.1640625" style="2"/>
    <col min="13057" max="13057" width="23" style="2" customWidth="1"/>
    <col min="13058" max="13058" width="0" style="2" hidden="1" customWidth="1"/>
    <col min="13059" max="13094" width="2.6640625" style="2" customWidth="1"/>
    <col min="13095" max="13097" width="3.33203125" style="2" customWidth="1"/>
    <col min="13098" max="13109" width="2.6640625" style="2" customWidth="1"/>
    <col min="13110" max="13110" width="9.5" style="2" customWidth="1"/>
    <col min="13111" max="13111" width="5.6640625" style="2" bestFit="1" customWidth="1"/>
    <col min="13112" max="13112" width="5.5" style="2" bestFit="1" customWidth="1"/>
    <col min="13113" max="13114" width="0" style="2" hidden="1" customWidth="1"/>
    <col min="13115" max="13115" width="5.6640625" style="2" bestFit="1" customWidth="1"/>
    <col min="13116" max="13116" width="5.5" style="2" bestFit="1" customWidth="1"/>
    <col min="13117" max="13118" width="0" style="2" hidden="1" customWidth="1"/>
    <col min="13119" max="13119" width="5.6640625" style="2" bestFit="1" customWidth="1"/>
    <col min="13120" max="13120" width="5.5" style="2" bestFit="1" customWidth="1"/>
    <col min="13121" max="13122" width="0" style="2" hidden="1" customWidth="1"/>
    <col min="13123" max="13312" width="9.1640625" style="2"/>
    <col min="13313" max="13313" width="23" style="2" customWidth="1"/>
    <col min="13314" max="13314" width="0" style="2" hidden="1" customWidth="1"/>
    <col min="13315" max="13350" width="2.6640625" style="2" customWidth="1"/>
    <col min="13351" max="13353" width="3.33203125" style="2" customWidth="1"/>
    <col min="13354" max="13365" width="2.6640625" style="2" customWidth="1"/>
    <col min="13366" max="13366" width="9.5" style="2" customWidth="1"/>
    <col min="13367" max="13367" width="5.6640625" style="2" bestFit="1" customWidth="1"/>
    <col min="13368" max="13368" width="5.5" style="2" bestFit="1" customWidth="1"/>
    <col min="13369" max="13370" width="0" style="2" hidden="1" customWidth="1"/>
    <col min="13371" max="13371" width="5.6640625" style="2" bestFit="1" customWidth="1"/>
    <col min="13372" max="13372" width="5.5" style="2" bestFit="1" customWidth="1"/>
    <col min="13373" max="13374" width="0" style="2" hidden="1" customWidth="1"/>
    <col min="13375" max="13375" width="5.6640625" style="2" bestFit="1" customWidth="1"/>
    <col min="13376" max="13376" width="5.5" style="2" bestFit="1" customWidth="1"/>
    <col min="13377" max="13378" width="0" style="2" hidden="1" customWidth="1"/>
    <col min="13379" max="13568" width="9.1640625" style="2"/>
    <col min="13569" max="13569" width="23" style="2" customWidth="1"/>
    <col min="13570" max="13570" width="0" style="2" hidden="1" customWidth="1"/>
    <col min="13571" max="13606" width="2.6640625" style="2" customWidth="1"/>
    <col min="13607" max="13609" width="3.33203125" style="2" customWidth="1"/>
    <col min="13610" max="13621" width="2.6640625" style="2" customWidth="1"/>
    <col min="13622" max="13622" width="9.5" style="2" customWidth="1"/>
    <col min="13623" max="13623" width="5.6640625" style="2" bestFit="1" customWidth="1"/>
    <col min="13624" max="13624" width="5.5" style="2" bestFit="1" customWidth="1"/>
    <col min="13625" max="13626" width="0" style="2" hidden="1" customWidth="1"/>
    <col min="13627" max="13627" width="5.6640625" style="2" bestFit="1" customWidth="1"/>
    <col min="13628" max="13628" width="5.5" style="2" bestFit="1" customWidth="1"/>
    <col min="13629" max="13630" width="0" style="2" hidden="1" customWidth="1"/>
    <col min="13631" max="13631" width="5.6640625" style="2" bestFit="1" customWidth="1"/>
    <col min="13632" max="13632" width="5.5" style="2" bestFit="1" customWidth="1"/>
    <col min="13633" max="13634" width="0" style="2" hidden="1" customWidth="1"/>
    <col min="13635" max="13824" width="9.1640625" style="2"/>
    <col min="13825" max="13825" width="23" style="2" customWidth="1"/>
    <col min="13826" max="13826" width="0" style="2" hidden="1" customWidth="1"/>
    <col min="13827" max="13862" width="2.6640625" style="2" customWidth="1"/>
    <col min="13863" max="13865" width="3.33203125" style="2" customWidth="1"/>
    <col min="13866" max="13877" width="2.6640625" style="2" customWidth="1"/>
    <col min="13878" max="13878" width="9.5" style="2" customWidth="1"/>
    <col min="13879" max="13879" width="5.6640625" style="2" bestFit="1" customWidth="1"/>
    <col min="13880" max="13880" width="5.5" style="2" bestFit="1" customWidth="1"/>
    <col min="13881" max="13882" width="0" style="2" hidden="1" customWidth="1"/>
    <col min="13883" max="13883" width="5.6640625" style="2" bestFit="1" customWidth="1"/>
    <col min="13884" max="13884" width="5.5" style="2" bestFit="1" customWidth="1"/>
    <col min="13885" max="13886" width="0" style="2" hidden="1" customWidth="1"/>
    <col min="13887" max="13887" width="5.6640625" style="2" bestFit="1" customWidth="1"/>
    <col min="13888" max="13888" width="5.5" style="2" bestFit="1" customWidth="1"/>
    <col min="13889" max="13890" width="0" style="2" hidden="1" customWidth="1"/>
    <col min="13891" max="14080" width="9.1640625" style="2"/>
    <col min="14081" max="14081" width="23" style="2" customWidth="1"/>
    <col min="14082" max="14082" width="0" style="2" hidden="1" customWidth="1"/>
    <col min="14083" max="14118" width="2.6640625" style="2" customWidth="1"/>
    <col min="14119" max="14121" width="3.33203125" style="2" customWidth="1"/>
    <col min="14122" max="14133" width="2.6640625" style="2" customWidth="1"/>
    <col min="14134" max="14134" width="9.5" style="2" customWidth="1"/>
    <col min="14135" max="14135" width="5.6640625" style="2" bestFit="1" customWidth="1"/>
    <col min="14136" max="14136" width="5.5" style="2" bestFit="1" customWidth="1"/>
    <col min="14137" max="14138" width="0" style="2" hidden="1" customWidth="1"/>
    <col min="14139" max="14139" width="5.6640625" style="2" bestFit="1" customWidth="1"/>
    <col min="14140" max="14140" width="5.5" style="2" bestFit="1" customWidth="1"/>
    <col min="14141" max="14142" width="0" style="2" hidden="1" customWidth="1"/>
    <col min="14143" max="14143" width="5.6640625" style="2" bestFit="1" customWidth="1"/>
    <col min="14144" max="14144" width="5.5" style="2" bestFit="1" customWidth="1"/>
    <col min="14145" max="14146" width="0" style="2" hidden="1" customWidth="1"/>
    <col min="14147" max="14336" width="9.1640625" style="2"/>
    <col min="14337" max="14337" width="23" style="2" customWidth="1"/>
    <col min="14338" max="14338" width="0" style="2" hidden="1" customWidth="1"/>
    <col min="14339" max="14374" width="2.6640625" style="2" customWidth="1"/>
    <col min="14375" max="14377" width="3.33203125" style="2" customWidth="1"/>
    <col min="14378" max="14389" width="2.6640625" style="2" customWidth="1"/>
    <col min="14390" max="14390" width="9.5" style="2" customWidth="1"/>
    <col min="14391" max="14391" width="5.6640625" style="2" bestFit="1" customWidth="1"/>
    <col min="14392" max="14392" width="5.5" style="2" bestFit="1" customWidth="1"/>
    <col min="14393" max="14394" width="0" style="2" hidden="1" customWidth="1"/>
    <col min="14395" max="14395" width="5.6640625" style="2" bestFit="1" customWidth="1"/>
    <col min="14396" max="14396" width="5.5" style="2" bestFit="1" customWidth="1"/>
    <col min="14397" max="14398" width="0" style="2" hidden="1" customWidth="1"/>
    <col min="14399" max="14399" width="5.6640625" style="2" bestFit="1" customWidth="1"/>
    <col min="14400" max="14400" width="5.5" style="2" bestFit="1" customWidth="1"/>
    <col min="14401" max="14402" width="0" style="2" hidden="1" customWidth="1"/>
    <col min="14403" max="14592" width="9.1640625" style="2"/>
    <col min="14593" max="14593" width="23" style="2" customWidth="1"/>
    <col min="14594" max="14594" width="0" style="2" hidden="1" customWidth="1"/>
    <col min="14595" max="14630" width="2.6640625" style="2" customWidth="1"/>
    <col min="14631" max="14633" width="3.33203125" style="2" customWidth="1"/>
    <col min="14634" max="14645" width="2.6640625" style="2" customWidth="1"/>
    <col min="14646" max="14646" width="9.5" style="2" customWidth="1"/>
    <col min="14647" max="14647" width="5.6640625" style="2" bestFit="1" customWidth="1"/>
    <col min="14648" max="14648" width="5.5" style="2" bestFit="1" customWidth="1"/>
    <col min="14649" max="14650" width="0" style="2" hidden="1" customWidth="1"/>
    <col min="14651" max="14651" width="5.6640625" style="2" bestFit="1" customWidth="1"/>
    <col min="14652" max="14652" width="5.5" style="2" bestFit="1" customWidth="1"/>
    <col min="14653" max="14654" width="0" style="2" hidden="1" customWidth="1"/>
    <col min="14655" max="14655" width="5.6640625" style="2" bestFit="1" customWidth="1"/>
    <col min="14656" max="14656" width="5.5" style="2" bestFit="1" customWidth="1"/>
    <col min="14657" max="14658" width="0" style="2" hidden="1" customWidth="1"/>
    <col min="14659" max="14848" width="9.1640625" style="2"/>
    <col min="14849" max="14849" width="23" style="2" customWidth="1"/>
    <col min="14850" max="14850" width="0" style="2" hidden="1" customWidth="1"/>
    <col min="14851" max="14886" width="2.6640625" style="2" customWidth="1"/>
    <col min="14887" max="14889" width="3.33203125" style="2" customWidth="1"/>
    <col min="14890" max="14901" width="2.6640625" style="2" customWidth="1"/>
    <col min="14902" max="14902" width="9.5" style="2" customWidth="1"/>
    <col min="14903" max="14903" width="5.6640625" style="2" bestFit="1" customWidth="1"/>
    <col min="14904" max="14904" width="5.5" style="2" bestFit="1" customWidth="1"/>
    <col min="14905" max="14906" width="0" style="2" hidden="1" customWidth="1"/>
    <col min="14907" max="14907" width="5.6640625" style="2" bestFit="1" customWidth="1"/>
    <col min="14908" max="14908" width="5.5" style="2" bestFit="1" customWidth="1"/>
    <col min="14909" max="14910" width="0" style="2" hidden="1" customWidth="1"/>
    <col min="14911" max="14911" width="5.6640625" style="2" bestFit="1" customWidth="1"/>
    <col min="14912" max="14912" width="5.5" style="2" bestFit="1" customWidth="1"/>
    <col min="14913" max="14914" width="0" style="2" hidden="1" customWidth="1"/>
    <col min="14915" max="15104" width="9.1640625" style="2"/>
    <col min="15105" max="15105" width="23" style="2" customWidth="1"/>
    <col min="15106" max="15106" width="0" style="2" hidden="1" customWidth="1"/>
    <col min="15107" max="15142" width="2.6640625" style="2" customWidth="1"/>
    <col min="15143" max="15145" width="3.33203125" style="2" customWidth="1"/>
    <col min="15146" max="15157" width="2.6640625" style="2" customWidth="1"/>
    <col min="15158" max="15158" width="9.5" style="2" customWidth="1"/>
    <col min="15159" max="15159" width="5.6640625" style="2" bestFit="1" customWidth="1"/>
    <col min="15160" max="15160" width="5.5" style="2" bestFit="1" customWidth="1"/>
    <col min="15161" max="15162" width="0" style="2" hidden="1" customWidth="1"/>
    <col min="15163" max="15163" width="5.6640625" style="2" bestFit="1" customWidth="1"/>
    <col min="15164" max="15164" width="5.5" style="2" bestFit="1" customWidth="1"/>
    <col min="15165" max="15166" width="0" style="2" hidden="1" customWidth="1"/>
    <col min="15167" max="15167" width="5.6640625" style="2" bestFit="1" customWidth="1"/>
    <col min="15168" max="15168" width="5.5" style="2" bestFit="1" customWidth="1"/>
    <col min="15169" max="15170" width="0" style="2" hidden="1" customWidth="1"/>
    <col min="15171" max="15360" width="9.1640625" style="2"/>
    <col min="15361" max="15361" width="23" style="2" customWidth="1"/>
    <col min="15362" max="15362" width="0" style="2" hidden="1" customWidth="1"/>
    <col min="15363" max="15398" width="2.6640625" style="2" customWidth="1"/>
    <col min="15399" max="15401" width="3.33203125" style="2" customWidth="1"/>
    <col min="15402" max="15413" width="2.6640625" style="2" customWidth="1"/>
    <col min="15414" max="15414" width="9.5" style="2" customWidth="1"/>
    <col min="15415" max="15415" width="5.6640625" style="2" bestFit="1" customWidth="1"/>
    <col min="15416" max="15416" width="5.5" style="2" bestFit="1" customWidth="1"/>
    <col min="15417" max="15418" width="0" style="2" hidden="1" customWidth="1"/>
    <col min="15419" max="15419" width="5.6640625" style="2" bestFit="1" customWidth="1"/>
    <col min="15420" max="15420" width="5.5" style="2" bestFit="1" customWidth="1"/>
    <col min="15421" max="15422" width="0" style="2" hidden="1" customWidth="1"/>
    <col min="15423" max="15423" width="5.6640625" style="2" bestFit="1" customWidth="1"/>
    <col min="15424" max="15424" width="5.5" style="2" bestFit="1" customWidth="1"/>
    <col min="15425" max="15426" width="0" style="2" hidden="1" customWidth="1"/>
    <col min="15427" max="15616" width="9.1640625" style="2"/>
    <col min="15617" max="15617" width="23" style="2" customWidth="1"/>
    <col min="15618" max="15618" width="0" style="2" hidden="1" customWidth="1"/>
    <col min="15619" max="15654" width="2.6640625" style="2" customWidth="1"/>
    <col min="15655" max="15657" width="3.33203125" style="2" customWidth="1"/>
    <col min="15658" max="15669" width="2.6640625" style="2" customWidth="1"/>
    <col min="15670" max="15670" width="9.5" style="2" customWidth="1"/>
    <col min="15671" max="15671" width="5.6640625" style="2" bestFit="1" customWidth="1"/>
    <col min="15672" max="15672" width="5.5" style="2" bestFit="1" customWidth="1"/>
    <col min="15673" max="15674" width="0" style="2" hidden="1" customWidth="1"/>
    <col min="15675" max="15675" width="5.6640625" style="2" bestFit="1" customWidth="1"/>
    <col min="15676" max="15676" width="5.5" style="2" bestFit="1" customWidth="1"/>
    <col min="15677" max="15678" width="0" style="2" hidden="1" customWidth="1"/>
    <col min="15679" max="15679" width="5.6640625" style="2" bestFit="1" customWidth="1"/>
    <col min="15680" max="15680" width="5.5" style="2" bestFit="1" customWidth="1"/>
    <col min="15681" max="15682" width="0" style="2" hidden="1" customWidth="1"/>
    <col min="15683" max="15872" width="9.1640625" style="2"/>
    <col min="15873" max="15873" width="23" style="2" customWidth="1"/>
    <col min="15874" max="15874" width="0" style="2" hidden="1" customWidth="1"/>
    <col min="15875" max="15910" width="2.6640625" style="2" customWidth="1"/>
    <col min="15911" max="15913" width="3.33203125" style="2" customWidth="1"/>
    <col min="15914" max="15925" width="2.6640625" style="2" customWidth="1"/>
    <col min="15926" max="15926" width="9.5" style="2" customWidth="1"/>
    <col min="15927" max="15927" width="5.6640625" style="2" bestFit="1" customWidth="1"/>
    <col min="15928" max="15928" width="5.5" style="2" bestFit="1" customWidth="1"/>
    <col min="15929" max="15930" width="0" style="2" hidden="1" customWidth="1"/>
    <col min="15931" max="15931" width="5.6640625" style="2" bestFit="1" customWidth="1"/>
    <col min="15932" max="15932" width="5.5" style="2" bestFit="1" customWidth="1"/>
    <col min="15933" max="15934" width="0" style="2" hidden="1" customWidth="1"/>
    <col min="15935" max="15935" width="5.6640625" style="2" bestFit="1" customWidth="1"/>
    <col min="15936" max="15936" width="5.5" style="2" bestFit="1" customWidth="1"/>
    <col min="15937" max="15938" width="0" style="2" hidden="1" customWidth="1"/>
    <col min="15939" max="16128" width="9.1640625" style="2"/>
    <col min="16129" max="16129" width="23" style="2" customWidth="1"/>
    <col min="16130" max="16130" width="0" style="2" hidden="1" customWidth="1"/>
    <col min="16131" max="16166" width="2.6640625" style="2" customWidth="1"/>
    <col min="16167" max="16169" width="3.33203125" style="2" customWidth="1"/>
    <col min="16170" max="16181" width="2.6640625" style="2" customWidth="1"/>
    <col min="16182" max="16182" width="9.5" style="2" customWidth="1"/>
    <col min="16183" max="16183" width="5.6640625" style="2" bestFit="1" customWidth="1"/>
    <col min="16184" max="16184" width="5.5" style="2" bestFit="1" customWidth="1"/>
    <col min="16185" max="16186" width="0" style="2" hidden="1" customWidth="1"/>
    <col min="16187" max="16187" width="5.6640625" style="2" bestFit="1" customWidth="1"/>
    <col min="16188" max="16188" width="5.5" style="2" bestFit="1" customWidth="1"/>
    <col min="16189" max="16190" width="0" style="2" hidden="1" customWidth="1"/>
    <col min="16191" max="16191" width="5.6640625" style="2" bestFit="1" customWidth="1"/>
    <col min="16192" max="16192" width="5.5" style="2" bestFit="1" customWidth="1"/>
    <col min="16193" max="16194" width="0" style="2" hidden="1" customWidth="1"/>
    <col min="16195" max="16384" width="9.1640625" style="2"/>
  </cols>
  <sheetData>
    <row r="1" spans="1:66" ht="16">
      <c r="A1" s="1" t="s">
        <v>65</v>
      </c>
      <c r="B1" s="1"/>
    </row>
    <row r="2" spans="1:66" ht="12.75" customHeight="1" thickBot="1">
      <c r="A2" s="1"/>
      <c r="B2" s="1"/>
    </row>
    <row r="3" spans="1:66" ht="12.75" customHeight="1">
      <c r="A3" s="83"/>
      <c r="B3" s="96"/>
      <c r="C3" s="190" t="s">
        <v>43</v>
      </c>
      <c r="D3" s="191"/>
      <c r="E3" s="192"/>
      <c r="F3" s="190" t="s">
        <v>44</v>
      </c>
      <c r="G3" s="191"/>
      <c r="H3" s="192"/>
      <c r="I3" s="190" t="s">
        <v>23</v>
      </c>
      <c r="J3" s="191"/>
      <c r="K3" s="192"/>
      <c r="L3" s="190" t="s">
        <v>50</v>
      </c>
      <c r="M3" s="191"/>
      <c r="N3" s="192"/>
      <c r="O3" s="371" t="s">
        <v>51</v>
      </c>
      <c r="P3" s="197"/>
      <c r="Q3" s="372"/>
      <c r="R3" s="371" t="s">
        <v>52</v>
      </c>
      <c r="S3" s="197"/>
      <c r="T3" s="372"/>
      <c r="U3" s="371" t="s">
        <v>45</v>
      </c>
      <c r="V3" s="197"/>
      <c r="W3" s="372"/>
      <c r="X3" s="371" t="s">
        <v>14</v>
      </c>
      <c r="Y3" s="197"/>
      <c r="Z3" s="372"/>
      <c r="AA3" s="371" t="s">
        <v>46</v>
      </c>
      <c r="AB3" s="197"/>
      <c r="AC3" s="372"/>
      <c r="AD3" s="190" t="s">
        <v>3</v>
      </c>
      <c r="AE3" s="191"/>
      <c r="AF3" s="192"/>
      <c r="AG3" s="190" t="s">
        <v>4</v>
      </c>
      <c r="AH3" s="191"/>
      <c r="AI3" s="192"/>
      <c r="AJ3" s="190" t="s">
        <v>56</v>
      </c>
      <c r="AK3" s="191"/>
      <c r="AL3" s="192"/>
      <c r="AM3" s="190" t="s">
        <v>47</v>
      </c>
      <c r="AN3" s="191"/>
      <c r="AO3" s="192"/>
      <c r="AP3" s="190" t="s">
        <v>5</v>
      </c>
      <c r="AQ3" s="191"/>
      <c r="AR3" s="192"/>
      <c r="AS3" s="190" t="s">
        <v>57</v>
      </c>
      <c r="AT3" s="191"/>
      <c r="AU3" s="192"/>
      <c r="AV3" s="190" t="s">
        <v>24</v>
      </c>
      <c r="AW3" s="191"/>
      <c r="AX3" s="192"/>
      <c r="AY3" s="190" t="s">
        <v>25</v>
      </c>
      <c r="AZ3" s="191"/>
      <c r="BA3" s="192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</row>
    <row r="4" spans="1:66" ht="12.75" customHeight="1">
      <c r="A4" s="84" t="s">
        <v>7</v>
      </c>
      <c r="B4" s="124"/>
      <c r="C4" s="193">
        <v>14.3</v>
      </c>
      <c r="D4" s="194"/>
      <c r="E4" s="195"/>
      <c r="F4" s="193">
        <v>18</v>
      </c>
      <c r="G4" s="194"/>
      <c r="H4" s="195"/>
      <c r="I4" s="193">
        <v>21.5</v>
      </c>
      <c r="J4" s="194"/>
      <c r="K4" s="195"/>
      <c r="L4" s="193">
        <v>29</v>
      </c>
      <c r="M4" s="194"/>
      <c r="N4" s="195"/>
      <c r="O4" s="380">
        <v>110</v>
      </c>
      <c r="P4" s="198"/>
      <c r="Q4" s="381"/>
      <c r="R4" s="380">
        <v>117</v>
      </c>
      <c r="S4" s="198"/>
      <c r="T4" s="381"/>
      <c r="U4" s="380">
        <v>242</v>
      </c>
      <c r="V4" s="198"/>
      <c r="W4" s="381"/>
      <c r="X4" s="380">
        <v>325</v>
      </c>
      <c r="Y4" s="198"/>
      <c r="Z4" s="381"/>
      <c r="AA4" s="380">
        <v>550</v>
      </c>
      <c r="AB4" s="198"/>
      <c r="AC4" s="381"/>
      <c r="AD4" s="294">
        <v>1.5</v>
      </c>
      <c r="AE4" s="295"/>
      <c r="AF4" s="296"/>
      <c r="AG4" s="210">
        <v>4.5</v>
      </c>
      <c r="AH4" s="196"/>
      <c r="AI4" s="211"/>
      <c r="AJ4" s="210">
        <v>9</v>
      </c>
      <c r="AK4" s="196"/>
      <c r="AL4" s="211"/>
      <c r="AM4" s="210">
        <v>2.2999999999999998</v>
      </c>
      <c r="AN4" s="196"/>
      <c r="AO4" s="211"/>
      <c r="AP4" s="210">
        <v>10</v>
      </c>
      <c r="AQ4" s="196"/>
      <c r="AR4" s="211"/>
      <c r="AS4" s="210">
        <v>20</v>
      </c>
      <c r="AT4" s="196"/>
      <c r="AU4" s="211"/>
      <c r="AV4" s="210">
        <v>25</v>
      </c>
      <c r="AW4" s="196"/>
      <c r="AX4" s="211"/>
      <c r="AY4" s="210">
        <v>27.5</v>
      </c>
      <c r="AZ4" s="196"/>
      <c r="BA4" s="211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</row>
    <row r="5" spans="1:66" ht="12.75" customHeight="1">
      <c r="A5" s="84" t="s">
        <v>8</v>
      </c>
      <c r="B5" s="124"/>
      <c r="C5" s="193">
        <v>15.5</v>
      </c>
      <c r="D5" s="194"/>
      <c r="E5" s="195"/>
      <c r="F5" s="193">
        <v>20</v>
      </c>
      <c r="G5" s="194"/>
      <c r="H5" s="195"/>
      <c r="I5" s="193">
        <v>23</v>
      </c>
      <c r="J5" s="194"/>
      <c r="K5" s="195"/>
      <c r="L5" s="193">
        <v>31</v>
      </c>
      <c r="M5" s="194"/>
      <c r="N5" s="195"/>
      <c r="O5" s="380">
        <v>115</v>
      </c>
      <c r="P5" s="198"/>
      <c r="Q5" s="381"/>
      <c r="R5" s="380">
        <v>130</v>
      </c>
      <c r="S5" s="198"/>
      <c r="T5" s="381"/>
      <c r="U5" s="380">
        <v>257</v>
      </c>
      <c r="V5" s="198"/>
      <c r="W5" s="381"/>
      <c r="X5" s="380">
        <v>345</v>
      </c>
      <c r="Y5" s="198"/>
      <c r="Z5" s="381"/>
      <c r="AA5" s="380">
        <v>620</v>
      </c>
      <c r="AB5" s="198"/>
      <c r="AC5" s="381"/>
      <c r="AD5" s="210">
        <v>1.4</v>
      </c>
      <c r="AE5" s="196"/>
      <c r="AF5" s="211"/>
      <c r="AG5" s="210">
        <v>4</v>
      </c>
      <c r="AH5" s="196"/>
      <c r="AI5" s="211"/>
      <c r="AJ5" s="210">
        <v>8</v>
      </c>
      <c r="AK5" s="196"/>
      <c r="AL5" s="211"/>
      <c r="AM5" s="210">
        <v>2.1</v>
      </c>
      <c r="AN5" s="196"/>
      <c r="AO5" s="211"/>
      <c r="AP5" s="210">
        <v>8.5</v>
      </c>
      <c r="AQ5" s="196"/>
      <c r="AR5" s="211"/>
      <c r="AS5" s="210">
        <v>15</v>
      </c>
      <c r="AT5" s="196"/>
      <c r="AU5" s="211"/>
      <c r="AV5" s="210">
        <v>20</v>
      </c>
      <c r="AW5" s="196"/>
      <c r="AX5" s="211"/>
      <c r="AY5" s="210">
        <v>20</v>
      </c>
      <c r="AZ5" s="196"/>
      <c r="BA5" s="211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</row>
    <row r="6" spans="1:66" ht="12.75" customHeight="1" thickBot="1">
      <c r="A6" s="86" t="s">
        <v>9</v>
      </c>
      <c r="B6" s="99"/>
      <c r="C6" s="388">
        <v>16.5</v>
      </c>
      <c r="D6" s="389"/>
      <c r="E6" s="390"/>
      <c r="F6" s="388">
        <v>22</v>
      </c>
      <c r="G6" s="389"/>
      <c r="H6" s="390"/>
      <c r="I6" s="388">
        <v>24.5</v>
      </c>
      <c r="J6" s="389"/>
      <c r="K6" s="390"/>
      <c r="L6" s="388">
        <v>33</v>
      </c>
      <c r="M6" s="389"/>
      <c r="N6" s="390"/>
      <c r="O6" s="382">
        <v>125</v>
      </c>
      <c r="P6" s="383"/>
      <c r="Q6" s="384"/>
      <c r="R6" s="382">
        <v>143</v>
      </c>
      <c r="S6" s="383"/>
      <c r="T6" s="384"/>
      <c r="U6" s="382">
        <v>317</v>
      </c>
      <c r="V6" s="383"/>
      <c r="W6" s="384"/>
      <c r="X6" s="382">
        <v>420</v>
      </c>
      <c r="Y6" s="383"/>
      <c r="Z6" s="384"/>
      <c r="AA6" s="382">
        <v>650</v>
      </c>
      <c r="AB6" s="383"/>
      <c r="AC6" s="384"/>
      <c r="AD6" s="377">
        <v>1.3</v>
      </c>
      <c r="AE6" s="378"/>
      <c r="AF6" s="379"/>
      <c r="AG6" s="377">
        <v>3.5</v>
      </c>
      <c r="AH6" s="378"/>
      <c r="AI6" s="379"/>
      <c r="AJ6" s="377">
        <v>7</v>
      </c>
      <c r="AK6" s="378"/>
      <c r="AL6" s="379"/>
      <c r="AM6" s="377">
        <v>1.9</v>
      </c>
      <c r="AN6" s="378"/>
      <c r="AO6" s="379"/>
      <c r="AP6" s="377">
        <v>7</v>
      </c>
      <c r="AQ6" s="378"/>
      <c r="AR6" s="379"/>
      <c r="AS6" s="377">
        <v>10</v>
      </c>
      <c r="AT6" s="378"/>
      <c r="AU6" s="379"/>
      <c r="AV6" s="377">
        <v>15</v>
      </c>
      <c r="AW6" s="378"/>
      <c r="AX6" s="379"/>
      <c r="AY6" s="377">
        <v>15</v>
      </c>
      <c r="AZ6" s="378"/>
      <c r="BA6" s="37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</row>
    <row r="7" spans="1:66" ht="12.75" customHeight="1">
      <c r="A7" s="87"/>
      <c r="B7" s="101"/>
      <c r="C7" s="396"/>
      <c r="D7" s="395"/>
      <c r="E7" s="397"/>
      <c r="F7" s="396"/>
      <c r="G7" s="395"/>
      <c r="H7" s="397"/>
      <c r="I7" s="396"/>
      <c r="J7" s="395"/>
      <c r="K7" s="397"/>
      <c r="L7" s="396"/>
      <c r="M7" s="395"/>
      <c r="N7" s="397"/>
      <c r="O7" s="417"/>
      <c r="P7" s="418"/>
      <c r="Q7" s="419"/>
      <c r="R7" s="417"/>
      <c r="S7" s="418"/>
      <c r="T7" s="419"/>
      <c r="U7" s="417"/>
      <c r="V7" s="418"/>
      <c r="W7" s="419"/>
      <c r="X7" s="417"/>
      <c r="Y7" s="418"/>
      <c r="Z7" s="419"/>
      <c r="AA7" s="417"/>
      <c r="AB7" s="418"/>
      <c r="AC7" s="419"/>
      <c r="AD7" s="396"/>
      <c r="AE7" s="395"/>
      <c r="AF7" s="397"/>
      <c r="AG7" s="396"/>
      <c r="AH7" s="395"/>
      <c r="AI7" s="397"/>
      <c r="AJ7" s="396"/>
      <c r="AK7" s="395"/>
      <c r="AL7" s="397"/>
      <c r="AM7" s="396"/>
      <c r="AN7" s="395"/>
      <c r="AO7" s="397"/>
      <c r="AP7" s="396"/>
      <c r="AQ7" s="395"/>
      <c r="AR7" s="397"/>
      <c r="AS7" s="396"/>
      <c r="AT7" s="395"/>
      <c r="AU7" s="397"/>
      <c r="AV7" s="396"/>
      <c r="AW7" s="395"/>
      <c r="AX7" s="397"/>
      <c r="AY7" s="396"/>
      <c r="AZ7" s="395"/>
      <c r="BA7" s="397"/>
      <c r="BB7" s="359" t="s">
        <v>10</v>
      </c>
      <c r="BC7" s="190" t="s">
        <v>9</v>
      </c>
      <c r="BD7" s="191"/>
      <c r="BE7" s="191"/>
      <c r="BF7" s="192"/>
      <c r="BG7" s="190" t="s">
        <v>8</v>
      </c>
      <c r="BH7" s="191"/>
      <c r="BI7" s="191"/>
      <c r="BJ7" s="192"/>
      <c r="BK7" s="190" t="s">
        <v>7</v>
      </c>
      <c r="BL7" s="191"/>
      <c r="BM7" s="191"/>
      <c r="BN7" s="192"/>
    </row>
    <row r="8" spans="1:66" ht="14" thickBot="1">
      <c r="A8" s="88" t="s">
        <v>11</v>
      </c>
      <c r="B8" s="120"/>
      <c r="C8" s="350" t="s">
        <v>43</v>
      </c>
      <c r="D8" s="351"/>
      <c r="E8" s="352"/>
      <c r="F8" s="350" t="s">
        <v>44</v>
      </c>
      <c r="G8" s="351"/>
      <c r="H8" s="352"/>
      <c r="I8" s="350" t="s">
        <v>23</v>
      </c>
      <c r="J8" s="351"/>
      <c r="K8" s="352"/>
      <c r="L8" s="350" t="s">
        <v>50</v>
      </c>
      <c r="M8" s="351"/>
      <c r="N8" s="352"/>
      <c r="O8" s="354" t="s">
        <v>51</v>
      </c>
      <c r="P8" s="353"/>
      <c r="Q8" s="355"/>
      <c r="R8" s="354" t="s">
        <v>52</v>
      </c>
      <c r="S8" s="353"/>
      <c r="T8" s="355"/>
      <c r="U8" s="354" t="s">
        <v>45</v>
      </c>
      <c r="V8" s="353"/>
      <c r="W8" s="355"/>
      <c r="X8" s="404" t="s">
        <v>14</v>
      </c>
      <c r="Y8" s="403"/>
      <c r="Z8" s="405"/>
      <c r="AA8" s="354" t="s">
        <v>46</v>
      </c>
      <c r="AB8" s="353"/>
      <c r="AC8" s="355"/>
      <c r="AD8" s="350" t="s">
        <v>3</v>
      </c>
      <c r="AE8" s="351"/>
      <c r="AF8" s="352"/>
      <c r="AG8" s="350" t="s">
        <v>4</v>
      </c>
      <c r="AH8" s="351"/>
      <c r="AI8" s="352"/>
      <c r="AJ8" s="350" t="s">
        <v>56</v>
      </c>
      <c r="AK8" s="351"/>
      <c r="AL8" s="352"/>
      <c r="AM8" s="350" t="s">
        <v>47</v>
      </c>
      <c r="AN8" s="351"/>
      <c r="AO8" s="352"/>
      <c r="AP8" s="350" t="s">
        <v>5</v>
      </c>
      <c r="AQ8" s="351"/>
      <c r="AR8" s="352"/>
      <c r="AS8" s="350" t="s">
        <v>57</v>
      </c>
      <c r="AT8" s="351"/>
      <c r="AU8" s="352"/>
      <c r="AV8" s="350" t="s">
        <v>24</v>
      </c>
      <c r="AW8" s="351"/>
      <c r="AX8" s="352"/>
      <c r="AY8" s="350" t="s">
        <v>25</v>
      </c>
      <c r="AZ8" s="351"/>
      <c r="BA8" s="352"/>
      <c r="BB8" s="360"/>
      <c r="BC8" s="119" t="s">
        <v>26</v>
      </c>
      <c r="BD8" s="47" t="s">
        <v>27</v>
      </c>
      <c r="BE8" s="48" t="s">
        <v>38</v>
      </c>
      <c r="BF8" s="111" t="s">
        <v>39</v>
      </c>
      <c r="BG8" s="119" t="s">
        <v>26</v>
      </c>
      <c r="BH8" s="47" t="s">
        <v>27</v>
      </c>
      <c r="BI8" s="48" t="s">
        <v>38</v>
      </c>
      <c r="BJ8" s="47" t="s">
        <v>39</v>
      </c>
      <c r="BK8" s="119" t="s">
        <v>26</v>
      </c>
      <c r="BL8" s="47" t="s">
        <v>27</v>
      </c>
      <c r="BM8" s="48" t="s">
        <v>38</v>
      </c>
      <c r="BN8" s="47" t="s">
        <v>39</v>
      </c>
    </row>
    <row r="9" spans="1:66" ht="13.5" hidden="1" customHeight="1">
      <c r="A9" s="51"/>
      <c r="B9" s="68"/>
      <c r="C9" s="10"/>
      <c r="D9" s="11"/>
      <c r="E9" s="12"/>
      <c r="F9" s="16"/>
      <c r="G9" s="11"/>
      <c r="H9" s="17"/>
      <c r="I9" s="10"/>
      <c r="J9" s="11"/>
      <c r="K9" s="12"/>
      <c r="L9" s="16"/>
      <c r="M9" s="11"/>
      <c r="N9" s="17"/>
      <c r="O9" s="49"/>
      <c r="P9" s="14"/>
      <c r="Q9" s="50"/>
      <c r="R9" s="13"/>
      <c r="S9" s="14"/>
      <c r="T9" s="15"/>
      <c r="U9" s="49"/>
      <c r="V9" s="14"/>
      <c r="W9" s="50"/>
      <c r="X9" s="49"/>
      <c r="Y9" s="14"/>
      <c r="Z9" s="50"/>
      <c r="AA9" s="13"/>
      <c r="AB9" s="14"/>
      <c r="AC9" s="15"/>
      <c r="AD9" s="10"/>
      <c r="AE9" s="11"/>
      <c r="AF9" s="17"/>
      <c r="AG9" s="10"/>
      <c r="AH9" s="11"/>
      <c r="AI9" s="12"/>
      <c r="AJ9" s="16"/>
      <c r="AK9" s="11"/>
      <c r="AL9" s="17"/>
      <c r="AM9" s="10"/>
      <c r="AN9" s="11"/>
      <c r="AO9" s="12"/>
      <c r="AP9" s="16"/>
      <c r="AQ9" s="11"/>
      <c r="AR9" s="17"/>
      <c r="AS9" s="10"/>
      <c r="AT9" s="11"/>
      <c r="AU9" s="12"/>
      <c r="AV9" s="16"/>
      <c r="AW9" s="11"/>
      <c r="AX9" s="17"/>
      <c r="AY9" s="10"/>
      <c r="AZ9" s="11"/>
      <c r="BA9" s="12"/>
      <c r="BB9" s="125"/>
      <c r="BC9" s="19"/>
      <c r="BD9" s="52"/>
      <c r="BE9" s="19"/>
      <c r="BF9" s="53"/>
      <c r="BG9" s="19"/>
      <c r="BH9" s="52"/>
      <c r="BI9" s="19"/>
      <c r="BJ9" s="20"/>
      <c r="BK9" s="19"/>
      <c r="BL9" s="52"/>
      <c r="BM9" s="19"/>
      <c r="BN9" s="20"/>
    </row>
    <row r="10" spans="1:66" ht="13.5" customHeight="1">
      <c r="A10" s="373" t="s">
        <v>78</v>
      </c>
      <c r="B10" s="102"/>
      <c r="C10" s="259">
        <v>15.2</v>
      </c>
      <c r="D10" s="260"/>
      <c r="E10" s="261"/>
      <c r="F10" s="259"/>
      <c r="G10" s="260"/>
      <c r="H10" s="261"/>
      <c r="I10" s="259">
        <v>23.3</v>
      </c>
      <c r="J10" s="260"/>
      <c r="K10" s="261"/>
      <c r="L10" s="259">
        <v>35.1</v>
      </c>
      <c r="M10" s="260"/>
      <c r="N10" s="261"/>
      <c r="O10" s="375"/>
      <c r="P10" s="254"/>
      <c r="Q10" s="376"/>
      <c r="R10" s="375"/>
      <c r="S10" s="254"/>
      <c r="T10" s="376"/>
      <c r="U10" s="375">
        <v>341</v>
      </c>
      <c r="V10" s="254"/>
      <c r="W10" s="376"/>
      <c r="X10" s="375"/>
      <c r="Y10" s="254"/>
      <c r="Z10" s="376"/>
      <c r="AA10" s="375"/>
      <c r="AB10" s="254"/>
      <c r="AC10" s="376"/>
      <c r="AD10" s="255">
        <v>1.25</v>
      </c>
      <c r="AE10" s="256"/>
      <c r="AF10" s="257"/>
      <c r="AG10" s="255">
        <v>3.78</v>
      </c>
      <c r="AH10" s="256"/>
      <c r="AI10" s="257"/>
      <c r="AJ10" s="255"/>
      <c r="AK10" s="256"/>
      <c r="AL10" s="257"/>
      <c r="AM10" s="255"/>
      <c r="AN10" s="256"/>
      <c r="AO10" s="257"/>
      <c r="AP10" s="255">
        <v>11.19</v>
      </c>
      <c r="AQ10" s="256"/>
      <c r="AR10" s="257"/>
      <c r="AS10" s="255">
        <v>29.82</v>
      </c>
      <c r="AT10" s="256"/>
      <c r="AU10" s="257"/>
      <c r="AV10" s="255">
        <v>27.47</v>
      </c>
      <c r="AW10" s="256"/>
      <c r="AX10" s="257"/>
      <c r="AY10" s="255">
        <v>27.1</v>
      </c>
      <c r="AZ10" s="256"/>
      <c r="BA10" s="257"/>
      <c r="BB10" s="126" t="str">
        <f>IF(AND(OR(BM11="GOUD",BN11="GOUD")),"GOUD",IF(AND(OR(BI11="ZILVER",BJ11="ZILVER")),"ZILVER",IF(AND(OR(BE11="BRONS",BF11="BRONS")),"BRONS","GROEN")))</f>
        <v>GROEN</v>
      </c>
      <c r="BC10" s="121"/>
      <c r="BD10" s="64"/>
      <c r="BE10" s="55"/>
      <c r="BF10" s="122"/>
      <c r="BG10" s="121"/>
      <c r="BH10" s="64"/>
      <c r="BI10" s="55"/>
      <c r="BJ10" s="123"/>
      <c r="BK10" s="121"/>
      <c r="BL10" s="64"/>
      <c r="BM10" s="55"/>
      <c r="BN10" s="123"/>
    </row>
    <row r="11" spans="1:66" ht="13.5" customHeight="1" thickBot="1">
      <c r="A11" s="374"/>
      <c r="B11" s="103"/>
      <c r="C11" s="33" t="str">
        <f>IF(C10=0,"-",IF(C10&lt;=C$4,"G","-"))</f>
        <v>-</v>
      </c>
      <c r="D11" s="34" t="str">
        <f>IF(C10=0,"-",IF(C10&lt;=C$5,"Z","-"))</f>
        <v>Z</v>
      </c>
      <c r="E11" s="35" t="str">
        <f>IF(C10=0,"-",IF(C10&lt;=C$6,"B","-"))</f>
        <v>B</v>
      </c>
      <c r="F11" s="33" t="str">
        <f>IF(F10=0,"-",IF(F10&lt;=F$4,"G","-"))</f>
        <v>-</v>
      </c>
      <c r="G11" s="34" t="str">
        <f>IF(F10=0,"-",IF(F10&lt;=F$5,"Z","-"))</f>
        <v>-</v>
      </c>
      <c r="H11" s="35" t="str">
        <f>IF(F10=0,"-",IF(F10&lt;=F$6,"B","-"))</f>
        <v>-</v>
      </c>
      <c r="I11" s="33" t="str">
        <f>IF(I10=0,"-",IF(I10&lt;=I$4,"G","-"))</f>
        <v>-</v>
      </c>
      <c r="J11" s="34" t="str">
        <f>IF(I10=0,"-",IF(I10&lt;=I$5,"Z","-"))</f>
        <v>-</v>
      </c>
      <c r="K11" s="35" t="str">
        <f>IF(I10=0,"-",IF(I10&lt;=I$6,"B","-"))</f>
        <v>B</v>
      </c>
      <c r="L11" s="33" t="str">
        <f>IF(L10=0,"-",IF(L10&lt;=L$4,"G","-"))</f>
        <v>-</v>
      </c>
      <c r="M11" s="34" t="str">
        <f>IF(L10=0,"-",IF(L10&lt;=L$5,"Z","-"))</f>
        <v>-</v>
      </c>
      <c r="N11" s="35" t="str">
        <f>IF(L10=0,"-",IF(L10&lt;=L$6,"B","-"))</f>
        <v>-</v>
      </c>
      <c r="O11" s="33" t="str">
        <f>IF(O10=0,"-",IF(O10&lt;=O$4,"G","-"))</f>
        <v>-</v>
      </c>
      <c r="P11" s="34" t="str">
        <f>IF(O10=0,"-",IF(O10&lt;=O$5,"Z","-"))</f>
        <v>-</v>
      </c>
      <c r="Q11" s="35" t="str">
        <f>IF(O10=0,"-",IF(O10&lt;=O$6,"B","-"))</f>
        <v>-</v>
      </c>
      <c r="R11" s="33" t="str">
        <f>IF(R10=0,"-",IF(R10&lt;=R$4,"G","-"))</f>
        <v>-</v>
      </c>
      <c r="S11" s="34" t="str">
        <f>IF(R10=0,"-",IF(R10&lt;=R$5,"Z","-"))</f>
        <v>-</v>
      </c>
      <c r="T11" s="35" t="str">
        <f>IF(R10=0,"-",IF(R10&lt;=R$6,"B","-"))</f>
        <v>-</v>
      </c>
      <c r="U11" s="33" t="str">
        <f>IF(U10=0,"-",IF(U10&lt;=U$4,"G","-"))</f>
        <v>-</v>
      </c>
      <c r="V11" s="34" t="str">
        <f>IF(U10=0,"-",IF(U10&lt;=U$5,"Z","-"))</f>
        <v>-</v>
      </c>
      <c r="W11" s="35" t="str">
        <f>IF(U10=0,"-",IF(U10&lt;=U$6,"B","-"))</f>
        <v>-</v>
      </c>
      <c r="X11" s="33" t="str">
        <f>IF(X10=0,"-",IF(X10&lt;=X$4,"G","-"))</f>
        <v>-</v>
      </c>
      <c r="Y11" s="34" t="str">
        <f>IF(X10=0,"-",IF(X10&lt;=X$5,"Z","-"))</f>
        <v>-</v>
      </c>
      <c r="Z11" s="35" t="str">
        <f>IF(X10=0,"-",IF(X10&lt;=X$6,"B","-"))</f>
        <v>-</v>
      </c>
      <c r="AA11" s="80" t="str">
        <f>IF(AA10=0,"-",IF(AA10&lt;=AA$4,"G","-"))</f>
        <v>-</v>
      </c>
      <c r="AB11" s="34" t="str">
        <f>IF(AA10=0,"-",IF(AA10&lt;=AA$5,"Z","-"))</f>
        <v>-</v>
      </c>
      <c r="AC11" s="35" t="str">
        <f>IF(AA10=0,"-",IF(AA10&lt;=AA$6,"B","-"))</f>
        <v>-</v>
      </c>
      <c r="AD11" s="33" t="str">
        <f>IF(AD10=0,"-",IF(AD10&gt;=AD$4,"G","-"))</f>
        <v>-</v>
      </c>
      <c r="AE11" s="34" t="str">
        <f>IF(AD10=0,"-",IF(AD10&gt;=AD$5,"Z","-"))</f>
        <v>-</v>
      </c>
      <c r="AF11" s="35" t="str">
        <f>IF(AD10=0,"-",IF(AD10&gt;=AD$6,"B","-"))</f>
        <v>-</v>
      </c>
      <c r="AG11" s="33" t="str">
        <f>IF(AG10=0,"-",IF(AG10&gt;=AG$4,"G","-"))</f>
        <v>-</v>
      </c>
      <c r="AH11" s="34" t="str">
        <f>IF(AG10=0,"-",IF(AG10&gt;=AG$5,"Z","-"))</f>
        <v>-</v>
      </c>
      <c r="AI11" s="35" t="str">
        <f>IF(AG10=0,"-",IF(AG10&gt;=AG$6,"B","-"))</f>
        <v>B</v>
      </c>
      <c r="AJ11" s="33" t="str">
        <f>IF(AJ10=0,"-",IF(AJ10&gt;=AJ$4,"G","-"))</f>
        <v>-</v>
      </c>
      <c r="AK11" s="34" t="str">
        <f>IF(AJ10=0,"-",IF(AJ10&gt;=AJ$5,"Z","-"))</f>
        <v>-</v>
      </c>
      <c r="AL11" s="35" t="str">
        <f>IF(AJ10=0,"-",IF(AJ10&gt;=AJ$6,"B","-"))</f>
        <v>-</v>
      </c>
      <c r="AM11" s="33" t="str">
        <f>IF(AM10=0,"-",IF(AM10&gt;=AM$4,"G","-"))</f>
        <v>-</v>
      </c>
      <c r="AN11" s="34" t="str">
        <f>IF(AM10=0,"-",IF(AM10&gt;=AM$5,"Z","-"))</f>
        <v>-</v>
      </c>
      <c r="AO11" s="35" t="str">
        <f>IF(AM10=0,"-",IF(AM10&gt;=AM$6,"B","-"))</f>
        <v>-</v>
      </c>
      <c r="AP11" s="33" t="str">
        <f>IF(AP10=0,"-",IF(AP10&gt;=AP$4,"G","-"))</f>
        <v>G</v>
      </c>
      <c r="AQ11" s="34" t="str">
        <f>IF(AP10=0,"-",IF(AP10&gt;=AP$5,"Z","-"))</f>
        <v>Z</v>
      </c>
      <c r="AR11" s="35" t="str">
        <f>IF(AP10=0,"-",IF(AP10&gt;=AP$6,"B","-"))</f>
        <v>B</v>
      </c>
      <c r="AS11" s="33" t="str">
        <f>IF(AS10=0,"-",IF(AS10&gt;=AS$4,"G","-"))</f>
        <v>G</v>
      </c>
      <c r="AT11" s="34" t="str">
        <f>IF(AS10=0,"-",IF(AS10&gt;=AS$5,"Z","-"))</f>
        <v>Z</v>
      </c>
      <c r="AU11" s="35" t="str">
        <f>IF(AS10=0,"-",IF(AS10&gt;=AS$6,"B","-"))</f>
        <v>B</v>
      </c>
      <c r="AV11" s="33" t="str">
        <f>IF(AV10=0,"-",IF(AV10&gt;=AV$4,"G","-"))</f>
        <v>G</v>
      </c>
      <c r="AW11" s="34" t="str">
        <f>IF(AV10=0,"-",IF(AV10&gt;=AV$5,"Z","-"))</f>
        <v>Z</v>
      </c>
      <c r="AX11" s="35" t="str">
        <f>IF(AV10=0,"-",IF(AV10&gt;=AV$6,"B","-"))</f>
        <v>B</v>
      </c>
      <c r="AY11" s="33" t="str">
        <f>IF(AY10=0,"-",IF(AY10&gt;=AY$4,"G","-"))</f>
        <v>-</v>
      </c>
      <c r="AZ11" s="34" t="str">
        <f>IF(AY10=0,"-",IF(AY10&gt;=AY$5,"Z","-"))</f>
        <v>Z</v>
      </c>
      <c r="BA11" s="35" t="str">
        <f>IF(AY10=0,"-",IF(AY10&gt;=AY$6,"B","-"))</f>
        <v>B</v>
      </c>
      <c r="BB11" s="127" t="str">
        <f>IF(AND(OR(BC11="Brons",BD11="Brons")),"Brons","-")</f>
        <v>-</v>
      </c>
      <c r="BC11" s="78">
        <f>COUNTIF(C11:AC11,"B")</f>
        <v>2</v>
      </c>
      <c r="BD11" s="67">
        <f>COUNTIF(AD11:BA11,"B")</f>
        <v>5</v>
      </c>
      <c r="BE11" s="58" t="b">
        <f>IF(AND(BC11&gt;=3,BD11&gt;=4),"BRONS")</f>
        <v>0</v>
      </c>
      <c r="BF11" s="60" t="b">
        <f>IF(AND(BC11&gt;=4,BD11&gt;=3),"BRONS")</f>
        <v>0</v>
      </c>
      <c r="BG11" s="78">
        <f>COUNTIF(C11:AC11,"Z")</f>
        <v>1</v>
      </c>
      <c r="BH11" s="67">
        <f>COUNTIF(AD11:BA11,"Z")</f>
        <v>4</v>
      </c>
      <c r="BI11" s="58" t="b">
        <f>IF(AND(BG11&gt;=3,BH11&gt;=4),"ZILVER")</f>
        <v>0</v>
      </c>
      <c r="BJ11" s="59" t="b">
        <f>IF(AND(BG11&gt;=4,BH11&gt;=3),"ZILVER")</f>
        <v>0</v>
      </c>
      <c r="BK11" s="78">
        <f>COUNTIF(C11:AC11,"G")</f>
        <v>0</v>
      </c>
      <c r="BL11" s="67">
        <f>COUNTIF(AD11:BA11,"G")</f>
        <v>3</v>
      </c>
      <c r="BM11" s="58" t="b">
        <f>IF(AND(BK11&gt;=3,BL11&gt;=4),"GOUD")</f>
        <v>0</v>
      </c>
      <c r="BN11" s="59" t="b">
        <f>IF(AND(BK11&gt;=4,BL11&gt;=3),"GOUD")</f>
        <v>0</v>
      </c>
    </row>
    <row r="12" spans="1:66" ht="13.5" customHeight="1">
      <c r="A12" s="373" t="s">
        <v>124</v>
      </c>
      <c r="B12" s="102"/>
      <c r="C12" s="259"/>
      <c r="D12" s="260"/>
      <c r="E12" s="261"/>
      <c r="F12" s="259"/>
      <c r="G12" s="260"/>
      <c r="H12" s="261"/>
      <c r="I12" s="259"/>
      <c r="J12" s="260"/>
      <c r="K12" s="261"/>
      <c r="L12" s="259"/>
      <c r="M12" s="260"/>
      <c r="N12" s="261"/>
      <c r="O12" s="375"/>
      <c r="P12" s="254"/>
      <c r="Q12" s="376"/>
      <c r="R12" s="375"/>
      <c r="S12" s="254"/>
      <c r="T12" s="376"/>
      <c r="U12" s="375"/>
      <c r="V12" s="254"/>
      <c r="W12" s="376"/>
      <c r="X12" s="375"/>
      <c r="Y12" s="254"/>
      <c r="Z12" s="376"/>
      <c r="AA12" s="375"/>
      <c r="AB12" s="254"/>
      <c r="AC12" s="376"/>
      <c r="AD12" s="255">
        <v>1.3</v>
      </c>
      <c r="AE12" s="256"/>
      <c r="AF12" s="257"/>
      <c r="AG12" s="255"/>
      <c r="AH12" s="256"/>
      <c r="AI12" s="257"/>
      <c r="AJ12" s="255"/>
      <c r="AK12" s="256"/>
      <c r="AL12" s="257"/>
      <c r="AM12" s="255"/>
      <c r="AN12" s="256"/>
      <c r="AO12" s="257"/>
      <c r="AP12" s="255">
        <v>7.52</v>
      </c>
      <c r="AQ12" s="256"/>
      <c r="AR12" s="257"/>
      <c r="AS12" s="255"/>
      <c r="AT12" s="256"/>
      <c r="AU12" s="257"/>
      <c r="AV12" s="255">
        <v>13.81</v>
      </c>
      <c r="AW12" s="256"/>
      <c r="AX12" s="257"/>
      <c r="AY12" s="255">
        <v>14.76</v>
      </c>
      <c r="AZ12" s="256"/>
      <c r="BA12" s="257"/>
      <c r="BB12" s="126" t="str">
        <f>IF(AND(OR(BM13="GOUD",BN13="GOUD")),"GOUD",IF(AND(OR(BI13="ZILVER",BJ13="ZILVER")),"ZILVER",IF(AND(OR(BE13="BRONS",BF13="BRONS")),"BRONS","GROEN")))</f>
        <v>GROEN</v>
      </c>
      <c r="BC12" s="121"/>
      <c r="BD12" s="64"/>
      <c r="BE12" s="55"/>
      <c r="BF12" s="122"/>
      <c r="BG12" s="121"/>
      <c r="BH12" s="64"/>
      <c r="BI12" s="55"/>
      <c r="BJ12" s="123"/>
      <c r="BK12" s="121"/>
      <c r="BL12" s="64"/>
      <c r="BM12" s="55"/>
      <c r="BN12" s="123"/>
    </row>
    <row r="13" spans="1:66" ht="13.5" customHeight="1" thickBot="1">
      <c r="A13" s="374"/>
      <c r="B13" s="103"/>
      <c r="C13" s="33" t="str">
        <f>IF(C12=0,"-",IF(C12&lt;=C$4,"G","-"))</f>
        <v>-</v>
      </c>
      <c r="D13" s="34" t="str">
        <f>IF(C12=0,"-",IF(C12&lt;=C$5,"Z","-"))</f>
        <v>-</v>
      </c>
      <c r="E13" s="35" t="str">
        <f>IF(C12=0,"-",IF(C12&lt;=C$6,"B","-"))</f>
        <v>-</v>
      </c>
      <c r="F13" s="33" t="str">
        <f>IF(F12=0,"-",IF(F12&lt;=F$4,"G","-"))</f>
        <v>-</v>
      </c>
      <c r="G13" s="34" t="str">
        <f>IF(F12=0,"-",IF(F12&lt;=F$5,"Z","-"))</f>
        <v>-</v>
      </c>
      <c r="H13" s="35" t="str">
        <f>IF(F12=0,"-",IF(F12&lt;=F$6,"B","-"))</f>
        <v>-</v>
      </c>
      <c r="I13" s="33" t="str">
        <f>IF(I12=0,"-",IF(I12&lt;=I$4,"G","-"))</f>
        <v>-</v>
      </c>
      <c r="J13" s="34" t="str">
        <f>IF(I12=0,"-",IF(I12&lt;=I$5,"Z","-"))</f>
        <v>-</v>
      </c>
      <c r="K13" s="35" t="str">
        <f>IF(I12=0,"-",IF(I12&lt;=I$6,"B","-"))</f>
        <v>-</v>
      </c>
      <c r="L13" s="33" t="str">
        <f>IF(L12=0,"-",IF(L12&lt;=L$4,"G","-"))</f>
        <v>-</v>
      </c>
      <c r="M13" s="34" t="str">
        <f>IF(L12=0,"-",IF(L12&lt;=L$5,"Z","-"))</f>
        <v>-</v>
      </c>
      <c r="N13" s="35" t="str">
        <f>IF(L12=0,"-",IF(L12&lt;=L$6,"B","-"))</f>
        <v>-</v>
      </c>
      <c r="O13" s="33" t="str">
        <f>IF(O12=0,"-",IF(O12&lt;=O$4,"G","-"))</f>
        <v>-</v>
      </c>
      <c r="P13" s="34" t="str">
        <f>IF(O12=0,"-",IF(O12&lt;=O$5,"Z","-"))</f>
        <v>-</v>
      </c>
      <c r="Q13" s="35" t="str">
        <f>IF(O12=0,"-",IF(O12&lt;=O$6,"B","-"))</f>
        <v>-</v>
      </c>
      <c r="R13" s="33" t="str">
        <f>IF(R12=0,"-",IF(R12&lt;=R$4,"G","-"))</f>
        <v>-</v>
      </c>
      <c r="S13" s="34" t="str">
        <f>IF(R12=0,"-",IF(R12&lt;=R$5,"Z","-"))</f>
        <v>-</v>
      </c>
      <c r="T13" s="35" t="str">
        <f>IF(R12=0,"-",IF(R12&lt;=R$6,"B","-"))</f>
        <v>-</v>
      </c>
      <c r="U13" s="33" t="str">
        <f>IF(U12=0,"-",IF(U12&lt;=U$4,"G","-"))</f>
        <v>-</v>
      </c>
      <c r="V13" s="34" t="str">
        <f>IF(U12=0,"-",IF(U12&lt;=U$5,"Z","-"))</f>
        <v>-</v>
      </c>
      <c r="W13" s="35" t="str">
        <f>IF(U12=0,"-",IF(U12&lt;=U$6,"B","-"))</f>
        <v>-</v>
      </c>
      <c r="X13" s="33" t="str">
        <f>IF(X12=0,"-",IF(X12&lt;=X$4,"G","-"))</f>
        <v>-</v>
      </c>
      <c r="Y13" s="34" t="str">
        <f>IF(X12=0,"-",IF(X12&lt;=X$5,"Z","-"))</f>
        <v>-</v>
      </c>
      <c r="Z13" s="35" t="str">
        <f>IF(X12=0,"-",IF(X12&lt;=X$6,"B","-"))</f>
        <v>-</v>
      </c>
      <c r="AA13" s="80" t="str">
        <f>IF(AA12=0,"-",IF(AA12&lt;=AA$4,"G","-"))</f>
        <v>-</v>
      </c>
      <c r="AB13" s="34" t="str">
        <f>IF(AA12=0,"-",IF(AA12&lt;=AA$5,"Z","-"))</f>
        <v>-</v>
      </c>
      <c r="AC13" s="35" t="str">
        <f>IF(AA12=0,"-",IF(AA12&lt;=AA$6,"B","-"))</f>
        <v>-</v>
      </c>
      <c r="AD13" s="33" t="str">
        <f>IF(AD12=0,"-",IF(AD12&gt;=AD$4,"G","-"))</f>
        <v>-</v>
      </c>
      <c r="AE13" s="34" t="str">
        <f>IF(AD12=0,"-",IF(AD12&gt;=AD$5,"Z","-"))</f>
        <v>-</v>
      </c>
      <c r="AF13" s="35" t="str">
        <f>IF(AD12=0,"-",IF(AD12&gt;=AD$6,"B","-"))</f>
        <v>B</v>
      </c>
      <c r="AG13" s="33" t="str">
        <f>IF(AG12=0,"-",IF(AG12&gt;=AG$4,"G","-"))</f>
        <v>-</v>
      </c>
      <c r="AH13" s="34" t="str">
        <f>IF(AG12=0,"-",IF(AG12&gt;=AG$5,"Z","-"))</f>
        <v>-</v>
      </c>
      <c r="AI13" s="35" t="str">
        <f>IF(AG12=0,"-",IF(AG12&gt;=AG$6,"B","-"))</f>
        <v>-</v>
      </c>
      <c r="AJ13" s="33" t="str">
        <f>IF(AJ12=0,"-",IF(AJ12&gt;=AJ$4,"G","-"))</f>
        <v>-</v>
      </c>
      <c r="AK13" s="34" t="str">
        <f>IF(AJ12=0,"-",IF(AJ12&gt;=AJ$5,"Z","-"))</f>
        <v>-</v>
      </c>
      <c r="AL13" s="35" t="str">
        <f>IF(AJ12=0,"-",IF(AJ12&gt;=AJ$6,"B","-"))</f>
        <v>-</v>
      </c>
      <c r="AM13" s="33" t="str">
        <f>IF(AM12=0,"-",IF(AM12&gt;=AM$4,"G","-"))</f>
        <v>-</v>
      </c>
      <c r="AN13" s="34" t="str">
        <f>IF(AM12=0,"-",IF(AM12&gt;=AM$5,"Z","-"))</f>
        <v>-</v>
      </c>
      <c r="AO13" s="35" t="str">
        <f>IF(AM12=0,"-",IF(AM12&gt;=AM$6,"B","-"))</f>
        <v>-</v>
      </c>
      <c r="AP13" s="33" t="str">
        <f>IF(AP12=0,"-",IF(AP12&gt;=AP$4,"G","-"))</f>
        <v>-</v>
      </c>
      <c r="AQ13" s="34" t="str">
        <f>IF(AP12=0,"-",IF(AP12&gt;=AP$5,"Z","-"))</f>
        <v>-</v>
      </c>
      <c r="AR13" s="35" t="str">
        <f>IF(AP12=0,"-",IF(AP12&gt;=AP$6,"B","-"))</f>
        <v>B</v>
      </c>
      <c r="AS13" s="33" t="str">
        <f>IF(AS12=0,"-",IF(AS12&gt;=AS$4,"G","-"))</f>
        <v>-</v>
      </c>
      <c r="AT13" s="34" t="str">
        <f>IF(AS12=0,"-",IF(AS12&gt;=AS$5,"Z","-"))</f>
        <v>-</v>
      </c>
      <c r="AU13" s="35" t="str">
        <f>IF(AS12=0,"-",IF(AS12&gt;=AS$6,"B","-"))</f>
        <v>-</v>
      </c>
      <c r="AV13" s="33" t="str">
        <f>IF(AV12=0,"-",IF(AV12&gt;=AV$4,"G","-"))</f>
        <v>-</v>
      </c>
      <c r="AW13" s="34" t="str">
        <f>IF(AV12=0,"-",IF(AV12&gt;=AV$5,"Z","-"))</f>
        <v>-</v>
      </c>
      <c r="AX13" s="35" t="str">
        <f>IF(AV12=0,"-",IF(AV12&gt;=AV$6,"B","-"))</f>
        <v>-</v>
      </c>
      <c r="AY13" s="33" t="str">
        <f>IF(AY12=0,"-",IF(AY12&gt;=AY$4,"G","-"))</f>
        <v>-</v>
      </c>
      <c r="AZ13" s="34" t="str">
        <f>IF(AY12=0,"-",IF(AY12&gt;=AY$5,"Z","-"))</f>
        <v>-</v>
      </c>
      <c r="BA13" s="35" t="str">
        <f>IF(AY12=0,"-",IF(AY12&gt;=AY$6,"B","-"))</f>
        <v>-</v>
      </c>
      <c r="BB13" s="127" t="str">
        <f>IF(AND(OR(BC13="Brons",BD13="Brons")),"Brons","-")</f>
        <v>-</v>
      </c>
      <c r="BC13" s="78">
        <f>COUNTIF(C13:AC13,"B")</f>
        <v>0</v>
      </c>
      <c r="BD13" s="67">
        <f>COUNTIF(AD13:BA13,"B")</f>
        <v>2</v>
      </c>
      <c r="BE13" s="58" t="b">
        <f>IF(AND(BC13&gt;=3,BD13&gt;=4),"BRONS")</f>
        <v>0</v>
      </c>
      <c r="BF13" s="60" t="b">
        <f>IF(AND(BC13&gt;=4,BD13&gt;=3),"BRONS")</f>
        <v>0</v>
      </c>
      <c r="BG13" s="78">
        <f>COUNTIF(C13:AC13,"Z")</f>
        <v>0</v>
      </c>
      <c r="BH13" s="67">
        <f>COUNTIF(AD13:BA13,"Z")</f>
        <v>0</v>
      </c>
      <c r="BI13" s="58" t="b">
        <f>IF(AND(BG13&gt;=3,BH13&gt;=4),"ZILVER")</f>
        <v>0</v>
      </c>
      <c r="BJ13" s="59" t="b">
        <f>IF(AND(BG13&gt;=4,BH13&gt;=3),"ZILVER")</f>
        <v>0</v>
      </c>
      <c r="BK13" s="78">
        <f>COUNTIF(C13:AC13,"G")</f>
        <v>0</v>
      </c>
      <c r="BL13" s="67">
        <f>COUNTIF(AD13:BA13,"G")</f>
        <v>0</v>
      </c>
      <c r="BM13" s="58" t="b">
        <f>IF(AND(BK13&gt;=3,BL13&gt;=4),"GOUD")</f>
        <v>0</v>
      </c>
      <c r="BN13" s="59" t="b">
        <f>IF(AND(BK13&gt;=4,BL13&gt;=3),"GOUD")</f>
        <v>0</v>
      </c>
    </row>
    <row r="14" spans="1:66">
      <c r="A14" s="373"/>
      <c r="B14" s="102"/>
      <c r="C14" s="259"/>
      <c r="D14" s="260"/>
      <c r="E14" s="261"/>
      <c r="F14" s="259"/>
      <c r="G14" s="260"/>
      <c r="H14" s="261"/>
      <c r="I14" s="259"/>
      <c r="J14" s="260"/>
      <c r="K14" s="261"/>
      <c r="L14" s="259"/>
      <c r="M14" s="260"/>
      <c r="N14" s="261"/>
      <c r="O14" s="375"/>
      <c r="P14" s="254"/>
      <c r="Q14" s="376"/>
      <c r="R14" s="375"/>
      <c r="S14" s="254"/>
      <c r="T14" s="376"/>
      <c r="U14" s="375"/>
      <c r="V14" s="254"/>
      <c r="W14" s="376"/>
      <c r="X14" s="375"/>
      <c r="Y14" s="254"/>
      <c r="Z14" s="376"/>
      <c r="AA14" s="375"/>
      <c r="AB14" s="254"/>
      <c r="AC14" s="376"/>
      <c r="AD14" s="255"/>
      <c r="AE14" s="256"/>
      <c r="AF14" s="257"/>
      <c r="AG14" s="255"/>
      <c r="AH14" s="256"/>
      <c r="AI14" s="257"/>
      <c r="AJ14" s="255"/>
      <c r="AK14" s="256"/>
      <c r="AL14" s="257"/>
      <c r="AM14" s="255"/>
      <c r="AN14" s="256"/>
      <c r="AO14" s="257"/>
      <c r="AP14" s="255"/>
      <c r="AQ14" s="256"/>
      <c r="AR14" s="257"/>
      <c r="AS14" s="255"/>
      <c r="AT14" s="256"/>
      <c r="AU14" s="257"/>
      <c r="AV14" s="255"/>
      <c r="AW14" s="256"/>
      <c r="AX14" s="257"/>
      <c r="AY14" s="255"/>
      <c r="AZ14" s="256"/>
      <c r="BA14" s="257"/>
      <c r="BB14" s="126" t="str">
        <f>IF(AND(OR(BM15="GOUD",BN15="GOUD")),"GOUD",IF(AND(OR(BI15="ZILVER",BJ15="ZILVER")),"ZILVER",IF(AND(OR(BE15="BRONS",BF15="BRONS")),"BRONS","GROEN")))</f>
        <v>GROEN</v>
      </c>
      <c r="BC14" s="121"/>
      <c r="BD14" s="64"/>
      <c r="BE14" s="55"/>
      <c r="BF14" s="122"/>
      <c r="BG14" s="121"/>
      <c r="BH14" s="64"/>
      <c r="BI14" s="55"/>
      <c r="BJ14" s="123"/>
      <c r="BK14" s="121"/>
      <c r="BL14" s="64"/>
      <c r="BM14" s="55"/>
      <c r="BN14" s="123"/>
    </row>
    <row r="15" spans="1:66" ht="14" thickBot="1">
      <c r="A15" s="374"/>
      <c r="B15" s="103"/>
      <c r="C15" s="33" t="str">
        <f>IF(C14=0,"-",IF(C14&lt;=C$4,"G","-"))</f>
        <v>-</v>
      </c>
      <c r="D15" s="34" t="str">
        <f>IF(C14=0,"-",IF(C14&lt;=C$5,"Z","-"))</f>
        <v>-</v>
      </c>
      <c r="E15" s="35" t="str">
        <f>IF(C14=0,"-",IF(C14&lt;=C$6,"B","-"))</f>
        <v>-</v>
      </c>
      <c r="F15" s="33" t="str">
        <f>IF(F14=0,"-",IF(F14&lt;=F$4,"G","-"))</f>
        <v>-</v>
      </c>
      <c r="G15" s="34" t="str">
        <f>IF(F14=0,"-",IF(F14&lt;=F$5,"Z","-"))</f>
        <v>-</v>
      </c>
      <c r="H15" s="35" t="str">
        <f>IF(F14=0,"-",IF(F14&lt;=F$6,"B","-"))</f>
        <v>-</v>
      </c>
      <c r="I15" s="33" t="str">
        <f>IF(I14=0,"-",IF(I14&lt;=I$4,"G","-"))</f>
        <v>-</v>
      </c>
      <c r="J15" s="34" t="str">
        <f>IF(I14=0,"-",IF(I14&lt;=I$5,"Z","-"))</f>
        <v>-</v>
      </c>
      <c r="K15" s="35" t="str">
        <f>IF(I14=0,"-",IF(I14&lt;=I$6,"B","-"))</f>
        <v>-</v>
      </c>
      <c r="L15" s="33" t="str">
        <f>IF(L14=0,"-",IF(L14&lt;=L$4,"G","-"))</f>
        <v>-</v>
      </c>
      <c r="M15" s="34" t="str">
        <f>IF(L14=0,"-",IF(L14&lt;=L$5,"Z","-"))</f>
        <v>-</v>
      </c>
      <c r="N15" s="35" t="str">
        <f>IF(L14=0,"-",IF(L14&lt;=L$6,"B","-"))</f>
        <v>-</v>
      </c>
      <c r="O15" s="33" t="str">
        <f>IF(O14=0,"-",IF(O14&lt;=O$4,"G","-"))</f>
        <v>-</v>
      </c>
      <c r="P15" s="34" t="str">
        <f>IF(O14=0,"-",IF(O14&lt;=O$5,"Z","-"))</f>
        <v>-</v>
      </c>
      <c r="Q15" s="35" t="str">
        <f>IF(O14=0,"-",IF(O14&lt;=O$6,"B","-"))</f>
        <v>-</v>
      </c>
      <c r="R15" s="33" t="str">
        <f>IF(R14=0,"-",IF(R14&lt;=R$4,"G","-"))</f>
        <v>-</v>
      </c>
      <c r="S15" s="34" t="str">
        <f>IF(R14=0,"-",IF(R14&lt;=R$5,"Z","-"))</f>
        <v>-</v>
      </c>
      <c r="T15" s="35" t="str">
        <f>IF(R14=0,"-",IF(R14&lt;=R$6,"B","-"))</f>
        <v>-</v>
      </c>
      <c r="U15" s="33" t="str">
        <f>IF(U14=0,"-",IF(U14&lt;=U$4,"G","-"))</f>
        <v>-</v>
      </c>
      <c r="V15" s="34" t="str">
        <f>IF(U14=0,"-",IF(U14&lt;=U$5,"Z","-"))</f>
        <v>-</v>
      </c>
      <c r="W15" s="35" t="str">
        <f>IF(U14=0,"-",IF(U14&lt;=U$6,"B","-"))</f>
        <v>-</v>
      </c>
      <c r="X15" s="33" t="str">
        <f>IF(X14=0,"-",IF(X14&lt;=X$4,"G","-"))</f>
        <v>-</v>
      </c>
      <c r="Y15" s="34" t="str">
        <f>IF(X14=0,"-",IF(X14&lt;=X$5,"Z","-"))</f>
        <v>-</v>
      </c>
      <c r="Z15" s="35" t="str">
        <f>IF(X14=0,"-",IF(X14&lt;=X$6,"B","-"))</f>
        <v>-</v>
      </c>
      <c r="AA15" s="80" t="str">
        <f>IF(AA14=0,"-",IF(AA14&lt;=AA$4,"G","-"))</f>
        <v>-</v>
      </c>
      <c r="AB15" s="34" t="str">
        <f>IF(AA14=0,"-",IF(AA14&lt;=AA$5,"Z","-"))</f>
        <v>-</v>
      </c>
      <c r="AC15" s="35" t="str">
        <f>IF(AA14=0,"-",IF(AA14&lt;=AA$6,"B","-"))</f>
        <v>-</v>
      </c>
      <c r="AD15" s="33" t="str">
        <f>IF(AD14=0,"-",IF(AD14&gt;=AD$4,"G","-"))</f>
        <v>-</v>
      </c>
      <c r="AE15" s="34" t="str">
        <f>IF(AD14=0,"-",IF(AD14&gt;=AD$5,"Z","-"))</f>
        <v>-</v>
      </c>
      <c r="AF15" s="35" t="str">
        <f>IF(AD14=0,"-",IF(AD14&gt;=AD$6,"B","-"))</f>
        <v>-</v>
      </c>
      <c r="AG15" s="33" t="str">
        <f>IF(AG14=0,"-",IF(AG14&gt;=AG$4,"G","-"))</f>
        <v>-</v>
      </c>
      <c r="AH15" s="34" t="str">
        <f>IF(AG14=0,"-",IF(AG14&gt;=AG$5,"Z","-"))</f>
        <v>-</v>
      </c>
      <c r="AI15" s="35" t="str">
        <f>IF(AG14=0,"-",IF(AG14&gt;=AG$6,"B","-"))</f>
        <v>-</v>
      </c>
      <c r="AJ15" s="33" t="str">
        <f>IF(AJ14=0,"-",IF(AJ14&gt;=AJ$4,"G","-"))</f>
        <v>-</v>
      </c>
      <c r="AK15" s="34" t="str">
        <f>IF(AJ14=0,"-",IF(AJ14&gt;=AJ$5,"Z","-"))</f>
        <v>-</v>
      </c>
      <c r="AL15" s="35" t="str">
        <f>IF(AJ14=0,"-",IF(AJ14&gt;=AJ$6,"B","-"))</f>
        <v>-</v>
      </c>
      <c r="AM15" s="33" t="str">
        <f>IF(AM14=0,"-",IF(AM14&gt;=AM$4,"G","-"))</f>
        <v>-</v>
      </c>
      <c r="AN15" s="34" t="str">
        <f>IF(AM14=0,"-",IF(AM14&gt;=AM$5,"Z","-"))</f>
        <v>-</v>
      </c>
      <c r="AO15" s="35" t="str">
        <f>IF(AM14=0,"-",IF(AM14&gt;=AM$6,"B","-"))</f>
        <v>-</v>
      </c>
      <c r="AP15" s="33" t="str">
        <f>IF(AP14=0,"-",IF(AP14&gt;=AP$4,"G","-"))</f>
        <v>-</v>
      </c>
      <c r="AQ15" s="34" t="str">
        <f>IF(AP14=0,"-",IF(AP14&gt;=AP$5,"Z","-"))</f>
        <v>-</v>
      </c>
      <c r="AR15" s="35" t="str">
        <f>IF(AP14=0,"-",IF(AP14&gt;=AP$6,"B","-"))</f>
        <v>-</v>
      </c>
      <c r="AS15" s="33" t="str">
        <f>IF(AS14=0,"-",IF(AS14&gt;=AS$4,"G","-"))</f>
        <v>-</v>
      </c>
      <c r="AT15" s="34" t="str">
        <f>IF(AS14=0,"-",IF(AS14&gt;=AS$5,"Z","-"))</f>
        <v>-</v>
      </c>
      <c r="AU15" s="35" t="str">
        <f>IF(AS14=0,"-",IF(AS14&gt;=AS$6,"B","-"))</f>
        <v>-</v>
      </c>
      <c r="AV15" s="33" t="str">
        <f>IF(AV14=0,"-",IF(AV14&gt;=AV$4,"G","-"))</f>
        <v>-</v>
      </c>
      <c r="AW15" s="34" t="str">
        <f>IF(AV14=0,"-",IF(AV14&gt;=AV$5,"Z","-"))</f>
        <v>-</v>
      </c>
      <c r="AX15" s="35" t="str">
        <f>IF(AV14=0,"-",IF(AV14&gt;=AV$6,"B","-"))</f>
        <v>-</v>
      </c>
      <c r="AY15" s="33" t="str">
        <f>IF(AY14=0,"-",IF(AY14&gt;=AY$4,"G","-"))</f>
        <v>-</v>
      </c>
      <c r="AZ15" s="34" t="str">
        <f>IF(AY14=0,"-",IF(AY14&gt;=AY$5,"Z","-"))</f>
        <v>-</v>
      </c>
      <c r="BA15" s="35" t="str">
        <f>IF(AY14=0,"-",IF(AY14&gt;=AY$6,"B","-"))</f>
        <v>-</v>
      </c>
      <c r="BB15" s="127" t="str">
        <f>IF(AND(OR(BC15="Brons",BD15="Brons")),"Brons","-")</f>
        <v>-</v>
      </c>
      <c r="BC15" s="78">
        <f>COUNTIF(C15:AC15,"B")</f>
        <v>0</v>
      </c>
      <c r="BD15" s="67">
        <f>COUNTIF(AD15:BA15,"B")</f>
        <v>0</v>
      </c>
      <c r="BE15" s="58" t="b">
        <f>IF(AND(BC15&gt;=3,BD15&gt;=4),"BRONS")</f>
        <v>0</v>
      </c>
      <c r="BF15" s="60" t="b">
        <f>IF(AND(BC15&gt;=4,BD15&gt;=3),"BRONS")</f>
        <v>0</v>
      </c>
      <c r="BG15" s="78">
        <f>COUNTIF(C15:AC15,"Z")</f>
        <v>0</v>
      </c>
      <c r="BH15" s="67">
        <f>COUNTIF(AD15:BA15,"Z")</f>
        <v>0</v>
      </c>
      <c r="BI15" s="58" t="b">
        <f>IF(AND(BG15&gt;=3,BH15&gt;=4),"ZILVER")</f>
        <v>0</v>
      </c>
      <c r="BJ15" s="59" t="b">
        <f>IF(AND(BG15&gt;=4,BH15&gt;=3),"ZILVER")</f>
        <v>0</v>
      </c>
      <c r="BK15" s="78">
        <f>COUNTIF(C15:AC15,"G")</f>
        <v>0</v>
      </c>
      <c r="BL15" s="67">
        <f>COUNTIF(AD15:BA15,"G")</f>
        <v>0</v>
      </c>
      <c r="BM15" s="58" t="b">
        <f>IF(AND(BK15&gt;=3,BL15&gt;=4),"GOUD")</f>
        <v>0</v>
      </c>
      <c r="BN15" s="59" t="b">
        <f>IF(AND(BK15&gt;=4,BL15&gt;=3),"GOUD")</f>
        <v>0</v>
      </c>
    </row>
    <row r="16" spans="1:66">
      <c r="A16" s="21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</row>
    <row r="17" spans="1:66">
      <c r="A17" s="36" t="s">
        <v>40</v>
      </c>
      <c r="B17" s="107"/>
      <c r="C17" s="68"/>
      <c r="D17" s="68"/>
      <c r="E17" s="68"/>
      <c r="H17" s="25"/>
      <c r="I17" s="25"/>
      <c r="K17" s="25"/>
      <c r="L17" s="25"/>
      <c r="M17" s="25"/>
      <c r="N17" s="25"/>
      <c r="O17" s="25"/>
      <c r="P17" s="25"/>
      <c r="Q17" s="25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J17" s="25"/>
      <c r="BK17" s="25"/>
      <c r="BL17" s="25"/>
      <c r="BM17" s="25"/>
      <c r="BN17" s="25"/>
    </row>
    <row r="18" spans="1:66">
      <c r="A18" s="36" t="s">
        <v>31</v>
      </c>
      <c r="B18" s="128"/>
      <c r="C18" s="105"/>
      <c r="D18" s="105"/>
      <c r="E18" s="105"/>
    </row>
    <row r="19" spans="1:66">
      <c r="A19" s="36" t="s">
        <v>41</v>
      </c>
      <c r="B19" s="128"/>
      <c r="C19" s="105"/>
      <c r="D19" s="105"/>
      <c r="E19" s="105"/>
    </row>
    <row r="20" spans="1:66">
      <c r="A20" s="128"/>
      <c r="B20" s="128"/>
      <c r="C20" s="105"/>
      <c r="D20" s="105"/>
      <c r="E20" s="105"/>
    </row>
    <row r="21" spans="1:66">
      <c r="A21" s="128"/>
      <c r="B21" s="128"/>
      <c r="C21" s="105"/>
      <c r="D21" s="105"/>
      <c r="E21" s="105"/>
    </row>
    <row r="22" spans="1:66">
      <c r="A22" s="128"/>
      <c r="B22" s="128"/>
      <c r="C22" s="23"/>
      <c r="D22" s="23"/>
      <c r="E22" s="23"/>
    </row>
    <row r="23" spans="1:66">
      <c r="A23" s="128"/>
      <c r="B23" s="128"/>
      <c r="C23" s="23"/>
      <c r="D23" s="23"/>
      <c r="E23" s="23"/>
    </row>
    <row r="24" spans="1:66">
      <c r="A24" s="128"/>
      <c r="B24" s="128"/>
      <c r="C24" s="23"/>
      <c r="D24" s="23"/>
      <c r="E24" s="23"/>
    </row>
    <row r="25" spans="1:66">
      <c r="A25" s="128"/>
      <c r="B25" s="128"/>
      <c r="C25" s="23"/>
      <c r="D25" s="23"/>
      <c r="E25" s="23"/>
    </row>
    <row r="26" spans="1:66">
      <c r="A26" s="128"/>
      <c r="B26" s="128"/>
      <c r="C26" s="22"/>
      <c r="D26" s="22"/>
      <c r="E26" s="22"/>
    </row>
    <row r="27" spans="1:66">
      <c r="A27" s="128"/>
      <c r="B27" s="128"/>
      <c r="C27" s="22"/>
      <c r="D27" s="22"/>
      <c r="E27" s="22"/>
    </row>
    <row r="28" spans="1:66">
      <c r="A28" s="128"/>
      <c r="B28" s="128"/>
      <c r="C28" s="22"/>
      <c r="D28" s="22"/>
      <c r="E28" s="22"/>
    </row>
    <row r="29" spans="1:66">
      <c r="A29" s="128"/>
      <c r="B29" s="128"/>
      <c r="C29" s="22"/>
      <c r="D29" s="22"/>
      <c r="E29" s="22"/>
    </row>
    <row r="30" spans="1:66">
      <c r="A30" s="128"/>
      <c r="B30" s="128"/>
      <c r="C30" s="22"/>
      <c r="D30" s="22"/>
      <c r="E30" s="22"/>
    </row>
    <row r="31" spans="1:66">
      <c r="A31" s="128"/>
      <c r="B31" s="128"/>
      <c r="C31" s="22"/>
      <c r="D31" s="22"/>
      <c r="E31" s="22"/>
    </row>
    <row r="32" spans="1:66">
      <c r="A32" s="128"/>
      <c r="B32" s="128"/>
      <c r="C32" s="22"/>
      <c r="D32" s="22"/>
      <c r="E32" s="22"/>
    </row>
    <row r="33" spans="1:5">
      <c r="A33" s="128"/>
      <c r="B33" s="128"/>
      <c r="C33" s="22"/>
      <c r="D33" s="22"/>
      <c r="E33" s="22"/>
    </row>
    <row r="34" spans="1:5">
      <c r="A34" s="25"/>
      <c r="B34" s="25"/>
      <c r="C34" s="25"/>
      <c r="D34" s="25"/>
      <c r="E34" s="25"/>
    </row>
    <row r="35" spans="1:5">
      <c r="A35" s="25"/>
      <c r="B35" s="25"/>
      <c r="C35" s="25"/>
      <c r="D35" s="25"/>
      <c r="E35" s="25"/>
    </row>
    <row r="36" spans="1:5">
      <c r="A36" s="25"/>
      <c r="B36" s="25"/>
      <c r="C36" s="25"/>
      <c r="D36" s="25"/>
      <c r="E36" s="25"/>
    </row>
    <row r="37" spans="1:5">
      <c r="A37" s="25"/>
      <c r="B37" s="25"/>
      <c r="C37" s="25"/>
      <c r="D37" s="25"/>
      <c r="E37" s="25"/>
    </row>
    <row r="38" spans="1:5">
      <c r="A38" s="25"/>
      <c r="B38" s="25"/>
      <c r="C38" s="25"/>
      <c r="D38" s="25"/>
      <c r="E38" s="25"/>
    </row>
    <row r="39" spans="1:5">
      <c r="A39" s="25"/>
      <c r="B39" s="25"/>
      <c r="C39" s="25"/>
      <c r="D39" s="25"/>
      <c r="E39" s="25"/>
    </row>
    <row r="40" spans="1:5">
      <c r="A40" s="25"/>
      <c r="B40" s="25"/>
      <c r="C40" s="25"/>
      <c r="D40" s="25"/>
      <c r="E40" s="25"/>
    </row>
    <row r="41" spans="1:5">
      <c r="A41" s="25"/>
      <c r="B41" s="25"/>
      <c r="C41" s="25"/>
      <c r="D41" s="25"/>
      <c r="E41" s="25"/>
    </row>
  </sheetData>
  <mergeCells count="160">
    <mergeCell ref="C4:E4"/>
    <mergeCell ref="F4:H4"/>
    <mergeCell ref="I4:K4"/>
    <mergeCell ref="L4:N4"/>
    <mergeCell ref="O4:Q4"/>
    <mergeCell ref="C3:E3"/>
    <mergeCell ref="F3:H3"/>
    <mergeCell ref="I3:K3"/>
    <mergeCell ref="L3:N3"/>
    <mergeCell ref="O3:Q3"/>
    <mergeCell ref="R4:T4"/>
    <mergeCell ref="U4:W4"/>
    <mergeCell ref="X4:Z4"/>
    <mergeCell ref="AA4:AC4"/>
    <mergeCell ref="AD4:AF4"/>
    <mergeCell ref="AG4:AI4"/>
    <mergeCell ref="U3:W3"/>
    <mergeCell ref="X3:Z3"/>
    <mergeCell ref="AA3:AC3"/>
    <mergeCell ref="AD3:AF3"/>
    <mergeCell ref="AG3:AI3"/>
    <mergeCell ref="R3:T3"/>
    <mergeCell ref="C6:E6"/>
    <mergeCell ref="F6:H6"/>
    <mergeCell ref="I6:K6"/>
    <mergeCell ref="L6:N6"/>
    <mergeCell ref="O6:Q6"/>
    <mergeCell ref="C5:E5"/>
    <mergeCell ref="F5:H5"/>
    <mergeCell ref="I5:K5"/>
    <mergeCell ref="L5:N5"/>
    <mergeCell ref="O5:Q5"/>
    <mergeCell ref="R6:T6"/>
    <mergeCell ref="U6:W6"/>
    <mergeCell ref="X6:Z6"/>
    <mergeCell ref="AA6:AC6"/>
    <mergeCell ref="AD6:AF6"/>
    <mergeCell ref="AG6:AI6"/>
    <mergeCell ref="U5:W5"/>
    <mergeCell ref="X5:Z5"/>
    <mergeCell ref="AA5:AC5"/>
    <mergeCell ref="AD5:AF5"/>
    <mergeCell ref="AG5:AI5"/>
    <mergeCell ref="R5:T5"/>
    <mergeCell ref="AA7:AC7"/>
    <mergeCell ref="AD7:AF7"/>
    <mergeCell ref="AG7:AI7"/>
    <mergeCell ref="X8:Z8"/>
    <mergeCell ref="AA8:AC8"/>
    <mergeCell ref="AD8:AF8"/>
    <mergeCell ref="AG8:AI8"/>
    <mergeCell ref="C7:E7"/>
    <mergeCell ref="F7:H7"/>
    <mergeCell ref="I7:K7"/>
    <mergeCell ref="L7:N7"/>
    <mergeCell ref="O7:Q7"/>
    <mergeCell ref="R7:T7"/>
    <mergeCell ref="C8:E8"/>
    <mergeCell ref="F8:H8"/>
    <mergeCell ref="I8:K8"/>
    <mergeCell ref="L8:N8"/>
    <mergeCell ref="O8:Q8"/>
    <mergeCell ref="R8:T8"/>
    <mergeCell ref="U8:W8"/>
    <mergeCell ref="U7:W7"/>
    <mergeCell ref="X7:Z7"/>
    <mergeCell ref="R10:T10"/>
    <mergeCell ref="U10:W10"/>
    <mergeCell ref="X10:Z10"/>
    <mergeCell ref="AA10:AC10"/>
    <mergeCell ref="AD10:AF10"/>
    <mergeCell ref="AG10:AI10"/>
    <mergeCell ref="A10:A11"/>
    <mergeCell ref="C10:E10"/>
    <mergeCell ref="F10:H10"/>
    <mergeCell ref="I10:K10"/>
    <mergeCell ref="L10:N10"/>
    <mergeCell ref="O10:Q10"/>
    <mergeCell ref="A14:A15"/>
    <mergeCell ref="C14:E14"/>
    <mergeCell ref="F14:H14"/>
    <mergeCell ref="I14:K14"/>
    <mergeCell ref="L14:N14"/>
    <mergeCell ref="O14:Q14"/>
    <mergeCell ref="A12:A13"/>
    <mergeCell ref="C12:E12"/>
    <mergeCell ref="F12:H12"/>
    <mergeCell ref="I12:K12"/>
    <mergeCell ref="L12:N12"/>
    <mergeCell ref="O12:Q12"/>
    <mergeCell ref="R14:T14"/>
    <mergeCell ref="U14:W14"/>
    <mergeCell ref="X14:Z14"/>
    <mergeCell ref="AA14:AC14"/>
    <mergeCell ref="AD14:AF14"/>
    <mergeCell ref="AG14:AI14"/>
    <mergeCell ref="AA12:AC12"/>
    <mergeCell ref="AD12:AF12"/>
    <mergeCell ref="AG12:AI12"/>
    <mergeCell ref="R12:T12"/>
    <mergeCell ref="U12:W12"/>
    <mergeCell ref="X12:Z12"/>
    <mergeCell ref="AP3:AR3"/>
    <mergeCell ref="AS3:AU3"/>
    <mergeCell ref="AV3:AX3"/>
    <mergeCell ref="AY3:BA3"/>
    <mergeCell ref="AJ4:AL4"/>
    <mergeCell ref="AM4:AO4"/>
    <mergeCell ref="AP4:AR4"/>
    <mergeCell ref="AS4:AU4"/>
    <mergeCell ref="AV4:AX4"/>
    <mergeCell ref="AY4:BA4"/>
    <mergeCell ref="AJ3:AL3"/>
    <mergeCell ref="AM3:AO3"/>
    <mergeCell ref="AP5:AR5"/>
    <mergeCell ref="AS5:AU5"/>
    <mergeCell ref="AV5:AX5"/>
    <mergeCell ref="AY5:BA5"/>
    <mergeCell ref="AJ6:AL6"/>
    <mergeCell ref="AM6:AO6"/>
    <mergeCell ref="AP6:AR6"/>
    <mergeCell ref="AS6:AU6"/>
    <mergeCell ref="AV6:AX6"/>
    <mergeCell ref="AY6:BA6"/>
    <mergeCell ref="AJ5:AL5"/>
    <mergeCell ref="AM5:AO5"/>
    <mergeCell ref="AJ10:AL10"/>
    <mergeCell ref="AM10:AO10"/>
    <mergeCell ref="AP10:AR10"/>
    <mergeCell ref="AS10:AU10"/>
    <mergeCell ref="AV10:AX10"/>
    <mergeCell ref="AY10:BA10"/>
    <mergeCell ref="BG7:BJ7"/>
    <mergeCell ref="BK7:BN7"/>
    <mergeCell ref="AJ8:AL8"/>
    <mergeCell ref="AM8:AO8"/>
    <mergeCell ref="AP8:AR8"/>
    <mergeCell ref="AS8:AU8"/>
    <mergeCell ref="AV8:AX8"/>
    <mergeCell ref="AY8:BA8"/>
    <mergeCell ref="AP7:AR7"/>
    <mergeCell ref="AS7:AU7"/>
    <mergeCell ref="AV7:AX7"/>
    <mergeCell ref="AY7:BA7"/>
    <mergeCell ref="BB7:BB8"/>
    <mergeCell ref="BC7:BF7"/>
    <mergeCell ref="AJ7:AL7"/>
    <mergeCell ref="AM7:AO7"/>
    <mergeCell ref="AJ14:AL14"/>
    <mergeCell ref="AM14:AO14"/>
    <mergeCell ref="AP14:AR14"/>
    <mergeCell ref="AS14:AU14"/>
    <mergeCell ref="AV14:AX14"/>
    <mergeCell ref="AY14:BA14"/>
    <mergeCell ref="AJ12:AL12"/>
    <mergeCell ref="AM12:AO12"/>
    <mergeCell ref="AP12:AR12"/>
    <mergeCell ref="AS12:AU12"/>
    <mergeCell ref="AV12:AX12"/>
    <mergeCell ref="AY12:BA12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51"/>
  <sheetViews>
    <sheetView topLeftCell="F1" workbookViewId="0">
      <selection activeCell="AV10" sqref="AV10:AX10"/>
    </sheetView>
  </sheetViews>
  <sheetFormatPr baseColWidth="10" defaultColWidth="8.83203125" defaultRowHeight="13" x14ac:dyDescent="0"/>
  <cols>
    <col min="1" max="1" width="24.33203125" style="2" customWidth="1"/>
    <col min="2" max="2" width="26.83203125" style="2" hidden="1" customWidth="1"/>
    <col min="3" max="17" width="2.6640625" style="2" customWidth="1"/>
    <col min="18" max="32" width="2.6640625" style="3" customWidth="1"/>
    <col min="33" max="37" width="3" style="3" customWidth="1"/>
    <col min="38" max="38" width="5.5" style="3" customWidth="1"/>
    <col min="39" max="40" width="3" style="3" customWidth="1"/>
    <col min="41" max="41" width="5.5" style="3" customWidth="1"/>
    <col min="42" max="43" width="3" style="3" customWidth="1"/>
    <col min="44" max="44" width="5.1640625" style="3" customWidth="1"/>
    <col min="45" max="46" width="2.6640625" style="3" customWidth="1"/>
    <col min="47" max="47" width="4.33203125" style="3" customWidth="1"/>
    <col min="48" max="56" width="2.6640625" style="2" customWidth="1"/>
    <col min="57" max="59" width="3.33203125" style="2" customWidth="1"/>
    <col min="60" max="71" width="2.6640625" style="2" customWidth="1"/>
    <col min="72" max="72" width="9.5" style="2" customWidth="1"/>
    <col min="73" max="73" width="5.6640625" style="2" bestFit="1" customWidth="1"/>
    <col min="74" max="74" width="5.5" style="2" bestFit="1" customWidth="1"/>
    <col min="75" max="76" width="9.6640625" style="2" hidden="1" customWidth="1"/>
    <col min="77" max="77" width="5.6640625" style="2" bestFit="1" customWidth="1"/>
    <col min="78" max="78" width="5.5" style="2" bestFit="1" customWidth="1"/>
    <col min="79" max="80" width="9.6640625" style="2" hidden="1" customWidth="1"/>
    <col min="81" max="81" width="5.6640625" style="2" bestFit="1" customWidth="1"/>
    <col min="82" max="82" width="5.5" style="2" bestFit="1" customWidth="1"/>
    <col min="83" max="84" width="9.6640625" style="2" hidden="1" customWidth="1"/>
    <col min="85" max="16384" width="8.83203125" style="2"/>
  </cols>
  <sheetData>
    <row r="1" spans="1:85" ht="16">
      <c r="A1" s="1" t="s">
        <v>58</v>
      </c>
      <c r="B1" s="1"/>
    </row>
    <row r="2" spans="1:85" ht="12.75" customHeight="1" thickBot="1">
      <c r="A2" s="1"/>
      <c r="B2" s="1"/>
    </row>
    <row r="3" spans="1:85" ht="12.75" customHeight="1">
      <c r="A3" s="95"/>
      <c r="B3" s="96"/>
      <c r="C3" s="190" t="s">
        <v>43</v>
      </c>
      <c r="D3" s="191"/>
      <c r="E3" s="192"/>
      <c r="F3" s="191" t="s">
        <v>49</v>
      </c>
      <c r="G3" s="191"/>
      <c r="H3" s="191"/>
      <c r="I3" s="190" t="s">
        <v>23</v>
      </c>
      <c r="J3" s="191"/>
      <c r="K3" s="192"/>
      <c r="L3" s="191" t="s">
        <v>50</v>
      </c>
      <c r="M3" s="191"/>
      <c r="N3" s="191"/>
      <c r="O3" s="371" t="s">
        <v>51</v>
      </c>
      <c r="P3" s="197"/>
      <c r="Q3" s="372"/>
      <c r="R3" s="197" t="s">
        <v>52</v>
      </c>
      <c r="S3" s="197"/>
      <c r="T3" s="197"/>
      <c r="U3" s="371" t="s">
        <v>45</v>
      </c>
      <c r="V3" s="197"/>
      <c r="W3" s="372"/>
      <c r="X3" s="197" t="s">
        <v>14</v>
      </c>
      <c r="Y3" s="197"/>
      <c r="Z3" s="197"/>
      <c r="AA3" s="371" t="s">
        <v>46</v>
      </c>
      <c r="AB3" s="197"/>
      <c r="AC3" s="372"/>
      <c r="AD3" s="197" t="s">
        <v>53</v>
      </c>
      <c r="AE3" s="197"/>
      <c r="AF3" s="197"/>
      <c r="AG3" s="371" t="s">
        <v>59</v>
      </c>
      <c r="AH3" s="197"/>
      <c r="AI3" s="372"/>
      <c r="AJ3" s="197" t="s">
        <v>55</v>
      </c>
      <c r="AK3" s="197"/>
      <c r="AL3" s="197"/>
      <c r="AM3" s="371" t="s">
        <v>60</v>
      </c>
      <c r="AN3" s="197"/>
      <c r="AO3" s="372"/>
      <c r="AP3" s="197" t="s">
        <v>61</v>
      </c>
      <c r="AQ3" s="197"/>
      <c r="AR3" s="197"/>
      <c r="AS3" s="371" t="s">
        <v>62</v>
      </c>
      <c r="AT3" s="197"/>
      <c r="AU3" s="372"/>
      <c r="AV3" s="191" t="s">
        <v>3</v>
      </c>
      <c r="AW3" s="191"/>
      <c r="AX3" s="191"/>
      <c r="AY3" s="190" t="s">
        <v>4</v>
      </c>
      <c r="AZ3" s="191"/>
      <c r="BA3" s="192"/>
      <c r="BB3" s="191" t="s">
        <v>56</v>
      </c>
      <c r="BC3" s="191"/>
      <c r="BD3" s="191"/>
      <c r="BE3" s="190" t="s">
        <v>47</v>
      </c>
      <c r="BF3" s="191"/>
      <c r="BG3" s="192"/>
      <c r="BH3" s="191" t="s">
        <v>5</v>
      </c>
      <c r="BI3" s="191"/>
      <c r="BJ3" s="191"/>
      <c r="BK3" s="190" t="s">
        <v>57</v>
      </c>
      <c r="BL3" s="191"/>
      <c r="BM3" s="192"/>
      <c r="BN3" s="191" t="s">
        <v>24</v>
      </c>
      <c r="BO3" s="191"/>
      <c r="BP3" s="191"/>
      <c r="BQ3" s="190" t="s">
        <v>25</v>
      </c>
      <c r="BR3" s="191"/>
      <c r="BS3" s="192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</row>
    <row r="4" spans="1:85" ht="12.75" customHeight="1">
      <c r="A4" s="97" t="s">
        <v>7</v>
      </c>
      <c r="B4" s="94"/>
      <c r="C4" s="193">
        <v>11.8</v>
      </c>
      <c r="D4" s="194"/>
      <c r="E4" s="195"/>
      <c r="F4" s="194">
        <v>18</v>
      </c>
      <c r="G4" s="194"/>
      <c r="H4" s="194"/>
      <c r="I4" s="193">
        <v>18.5</v>
      </c>
      <c r="J4" s="194"/>
      <c r="K4" s="195"/>
      <c r="L4" s="194">
        <v>24.5</v>
      </c>
      <c r="M4" s="194"/>
      <c r="N4" s="194"/>
      <c r="O4" s="380">
        <v>55</v>
      </c>
      <c r="P4" s="198"/>
      <c r="Q4" s="381"/>
      <c r="R4" s="198">
        <v>106</v>
      </c>
      <c r="S4" s="198"/>
      <c r="T4" s="198"/>
      <c r="U4" s="380">
        <v>208</v>
      </c>
      <c r="V4" s="198"/>
      <c r="W4" s="381"/>
      <c r="X4" s="198">
        <v>250</v>
      </c>
      <c r="Y4" s="198"/>
      <c r="Z4" s="198"/>
      <c r="AA4" s="380">
        <v>435</v>
      </c>
      <c r="AB4" s="198"/>
      <c r="AC4" s="381"/>
      <c r="AD4" s="198">
        <v>500</v>
      </c>
      <c r="AE4" s="198"/>
      <c r="AF4" s="198"/>
      <c r="AG4" s="380">
        <v>650</v>
      </c>
      <c r="AH4" s="198"/>
      <c r="AI4" s="381"/>
      <c r="AJ4" s="198">
        <v>1030</v>
      </c>
      <c r="AK4" s="198"/>
      <c r="AL4" s="198"/>
      <c r="AM4" s="380">
        <v>1230</v>
      </c>
      <c r="AN4" s="198"/>
      <c r="AO4" s="381"/>
      <c r="AP4" s="198">
        <v>1800</v>
      </c>
      <c r="AQ4" s="198"/>
      <c r="AR4" s="198"/>
      <c r="AS4" s="380">
        <v>3900</v>
      </c>
      <c r="AT4" s="198"/>
      <c r="AU4" s="381"/>
      <c r="AV4" s="295">
        <v>1.8</v>
      </c>
      <c r="AW4" s="196"/>
      <c r="AX4" s="196"/>
      <c r="AY4" s="210">
        <v>6</v>
      </c>
      <c r="AZ4" s="196"/>
      <c r="BA4" s="211"/>
      <c r="BB4" s="196">
        <v>11.75</v>
      </c>
      <c r="BC4" s="196"/>
      <c r="BD4" s="196"/>
      <c r="BE4" s="210">
        <v>2.8</v>
      </c>
      <c r="BF4" s="196"/>
      <c r="BG4" s="211"/>
      <c r="BH4" s="196">
        <v>10.75</v>
      </c>
      <c r="BI4" s="196"/>
      <c r="BJ4" s="196"/>
      <c r="BK4" s="210">
        <v>25</v>
      </c>
      <c r="BL4" s="196"/>
      <c r="BM4" s="211"/>
      <c r="BN4" s="196">
        <v>32.5</v>
      </c>
      <c r="BO4" s="196"/>
      <c r="BP4" s="196"/>
      <c r="BQ4" s="210">
        <v>42.5</v>
      </c>
      <c r="BR4" s="196"/>
      <c r="BS4" s="211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</row>
    <row r="5" spans="1:85" ht="12.75" customHeight="1">
      <c r="A5" s="97" t="s">
        <v>8</v>
      </c>
      <c r="B5" s="94"/>
      <c r="C5" s="193">
        <v>13</v>
      </c>
      <c r="D5" s="194"/>
      <c r="E5" s="195"/>
      <c r="F5" s="194">
        <v>20</v>
      </c>
      <c r="G5" s="194"/>
      <c r="H5" s="194"/>
      <c r="I5" s="193">
        <v>20</v>
      </c>
      <c r="J5" s="194"/>
      <c r="K5" s="195"/>
      <c r="L5" s="194">
        <v>27</v>
      </c>
      <c r="M5" s="194"/>
      <c r="N5" s="194"/>
      <c r="O5" s="380">
        <v>58</v>
      </c>
      <c r="P5" s="198"/>
      <c r="Q5" s="381"/>
      <c r="R5" s="198">
        <v>112</v>
      </c>
      <c r="S5" s="198"/>
      <c r="T5" s="198"/>
      <c r="U5" s="380">
        <v>220</v>
      </c>
      <c r="V5" s="198"/>
      <c r="W5" s="381"/>
      <c r="X5" s="198">
        <v>310</v>
      </c>
      <c r="Y5" s="198"/>
      <c r="Z5" s="198"/>
      <c r="AA5" s="380">
        <v>455</v>
      </c>
      <c r="AB5" s="198"/>
      <c r="AC5" s="381"/>
      <c r="AD5" s="198">
        <v>520</v>
      </c>
      <c r="AE5" s="198"/>
      <c r="AF5" s="198"/>
      <c r="AG5" s="380">
        <v>710</v>
      </c>
      <c r="AH5" s="198"/>
      <c r="AI5" s="381"/>
      <c r="AJ5" s="198">
        <v>1130</v>
      </c>
      <c r="AK5" s="198"/>
      <c r="AL5" s="198"/>
      <c r="AM5" s="380">
        <v>1400</v>
      </c>
      <c r="AN5" s="198"/>
      <c r="AO5" s="381"/>
      <c r="AP5" s="198">
        <v>1900</v>
      </c>
      <c r="AQ5" s="198"/>
      <c r="AR5" s="198"/>
      <c r="AS5" s="380">
        <v>4200</v>
      </c>
      <c r="AT5" s="198"/>
      <c r="AU5" s="381"/>
      <c r="AV5" s="196">
        <v>1.6</v>
      </c>
      <c r="AW5" s="196"/>
      <c r="AX5" s="196"/>
      <c r="AY5" s="210">
        <v>5.25</v>
      </c>
      <c r="AZ5" s="196"/>
      <c r="BA5" s="211"/>
      <c r="BB5" s="196">
        <v>10.75</v>
      </c>
      <c r="BC5" s="196"/>
      <c r="BD5" s="196"/>
      <c r="BE5" s="210">
        <v>2.5</v>
      </c>
      <c r="BF5" s="196"/>
      <c r="BG5" s="211"/>
      <c r="BH5" s="196">
        <v>9.5</v>
      </c>
      <c r="BI5" s="196"/>
      <c r="BJ5" s="196"/>
      <c r="BK5" s="210">
        <v>20</v>
      </c>
      <c r="BL5" s="196"/>
      <c r="BM5" s="211"/>
      <c r="BN5" s="196">
        <v>25</v>
      </c>
      <c r="BO5" s="196"/>
      <c r="BP5" s="196"/>
      <c r="BQ5" s="210">
        <v>35</v>
      </c>
      <c r="BR5" s="196"/>
      <c r="BS5" s="211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</row>
    <row r="6" spans="1:85" ht="12.75" customHeight="1" thickBot="1">
      <c r="A6" s="98" t="s">
        <v>9</v>
      </c>
      <c r="B6" s="99"/>
      <c r="C6" s="205">
        <v>14</v>
      </c>
      <c r="D6" s="206"/>
      <c r="E6" s="207"/>
      <c r="F6" s="206">
        <v>22</v>
      </c>
      <c r="G6" s="206"/>
      <c r="H6" s="206"/>
      <c r="I6" s="205">
        <v>21.5</v>
      </c>
      <c r="J6" s="206"/>
      <c r="K6" s="207"/>
      <c r="L6" s="206">
        <v>29.5</v>
      </c>
      <c r="M6" s="206"/>
      <c r="N6" s="206"/>
      <c r="O6" s="406">
        <v>102</v>
      </c>
      <c r="P6" s="208"/>
      <c r="Q6" s="407"/>
      <c r="R6" s="208">
        <v>120</v>
      </c>
      <c r="S6" s="208"/>
      <c r="T6" s="208"/>
      <c r="U6" s="406">
        <v>240</v>
      </c>
      <c r="V6" s="208"/>
      <c r="W6" s="407"/>
      <c r="X6" s="208">
        <v>330</v>
      </c>
      <c r="Y6" s="208"/>
      <c r="Z6" s="208"/>
      <c r="AA6" s="406">
        <v>515</v>
      </c>
      <c r="AB6" s="208"/>
      <c r="AC6" s="407"/>
      <c r="AD6" s="208">
        <v>540</v>
      </c>
      <c r="AE6" s="208"/>
      <c r="AF6" s="208"/>
      <c r="AG6" s="406">
        <v>730</v>
      </c>
      <c r="AH6" s="208"/>
      <c r="AI6" s="407"/>
      <c r="AJ6" s="208">
        <v>1230</v>
      </c>
      <c r="AK6" s="208"/>
      <c r="AL6" s="208"/>
      <c r="AM6" s="406">
        <v>1530</v>
      </c>
      <c r="AN6" s="208"/>
      <c r="AO6" s="407"/>
      <c r="AP6" s="208">
        <v>2100</v>
      </c>
      <c r="AQ6" s="208"/>
      <c r="AR6" s="208"/>
      <c r="AS6" s="406">
        <v>4600</v>
      </c>
      <c r="AT6" s="208"/>
      <c r="AU6" s="407"/>
      <c r="AV6" s="209">
        <v>1.4</v>
      </c>
      <c r="AW6" s="209"/>
      <c r="AX6" s="209"/>
      <c r="AY6" s="212">
        <v>4.5</v>
      </c>
      <c r="AZ6" s="209"/>
      <c r="BA6" s="213"/>
      <c r="BB6" s="209">
        <v>9.75</v>
      </c>
      <c r="BC6" s="209"/>
      <c r="BD6" s="209"/>
      <c r="BE6" s="212">
        <v>2.2000000000000002</v>
      </c>
      <c r="BF6" s="209"/>
      <c r="BG6" s="213"/>
      <c r="BH6" s="209">
        <v>8.25</v>
      </c>
      <c r="BI6" s="209"/>
      <c r="BJ6" s="209"/>
      <c r="BK6" s="212">
        <v>15</v>
      </c>
      <c r="BL6" s="209"/>
      <c r="BM6" s="213"/>
      <c r="BN6" s="209">
        <v>15</v>
      </c>
      <c r="BO6" s="209"/>
      <c r="BP6" s="209"/>
      <c r="BQ6" s="212">
        <v>25</v>
      </c>
      <c r="BR6" s="209"/>
      <c r="BS6" s="213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</row>
    <row r="7" spans="1:85" ht="12.75" customHeight="1">
      <c r="A7" s="100"/>
      <c r="B7" s="108"/>
      <c r="C7" s="396"/>
      <c r="D7" s="395"/>
      <c r="E7" s="397"/>
      <c r="F7" s="395"/>
      <c r="G7" s="395"/>
      <c r="H7" s="395"/>
      <c r="I7" s="396"/>
      <c r="J7" s="395"/>
      <c r="K7" s="397"/>
      <c r="L7" s="395"/>
      <c r="M7" s="395"/>
      <c r="N7" s="395"/>
      <c r="O7" s="417"/>
      <c r="P7" s="418"/>
      <c r="Q7" s="419"/>
      <c r="R7" s="418"/>
      <c r="S7" s="418"/>
      <c r="T7" s="418"/>
      <c r="U7" s="417"/>
      <c r="V7" s="418"/>
      <c r="W7" s="419"/>
      <c r="X7" s="418"/>
      <c r="Y7" s="418"/>
      <c r="Z7" s="418"/>
      <c r="AA7" s="417"/>
      <c r="AB7" s="418"/>
      <c r="AC7" s="419"/>
      <c r="AD7" s="418"/>
      <c r="AE7" s="418"/>
      <c r="AF7" s="418"/>
      <c r="AG7" s="417"/>
      <c r="AH7" s="418"/>
      <c r="AI7" s="419"/>
      <c r="AJ7" s="418"/>
      <c r="AK7" s="418"/>
      <c r="AL7" s="418"/>
      <c r="AM7" s="417"/>
      <c r="AN7" s="418"/>
      <c r="AO7" s="419"/>
      <c r="AP7" s="418"/>
      <c r="AQ7" s="418"/>
      <c r="AR7" s="418"/>
      <c r="AS7" s="417"/>
      <c r="AT7" s="418"/>
      <c r="AU7" s="419"/>
      <c r="AV7" s="395"/>
      <c r="AW7" s="395"/>
      <c r="AX7" s="395"/>
      <c r="AY7" s="396"/>
      <c r="AZ7" s="395"/>
      <c r="BA7" s="397"/>
      <c r="BB7" s="395"/>
      <c r="BC7" s="395"/>
      <c r="BD7" s="395"/>
      <c r="BE7" s="396"/>
      <c r="BF7" s="395"/>
      <c r="BG7" s="397"/>
      <c r="BH7" s="395"/>
      <c r="BI7" s="395"/>
      <c r="BJ7" s="395"/>
      <c r="BK7" s="396"/>
      <c r="BL7" s="395"/>
      <c r="BM7" s="397"/>
      <c r="BN7" s="395"/>
      <c r="BO7" s="395"/>
      <c r="BP7" s="395"/>
      <c r="BQ7" s="396"/>
      <c r="BR7" s="395"/>
      <c r="BS7" s="397"/>
      <c r="BT7" s="424" t="s">
        <v>10</v>
      </c>
      <c r="BU7" s="346" t="s">
        <v>9</v>
      </c>
      <c r="BV7" s="347"/>
      <c r="BW7" s="347"/>
      <c r="BX7" s="426"/>
      <c r="BY7" s="346" t="s">
        <v>8</v>
      </c>
      <c r="BZ7" s="347"/>
      <c r="CA7" s="347"/>
      <c r="CB7" s="426"/>
      <c r="CC7" s="346" t="s">
        <v>7</v>
      </c>
      <c r="CD7" s="347"/>
      <c r="CE7" s="347"/>
      <c r="CF7" s="426"/>
      <c r="CG7" s="109"/>
    </row>
    <row r="8" spans="1:85" ht="14" thickBot="1">
      <c r="A8" s="48" t="s">
        <v>11</v>
      </c>
      <c r="B8" s="110"/>
      <c r="C8" s="385" t="s">
        <v>43</v>
      </c>
      <c r="D8" s="386"/>
      <c r="E8" s="387"/>
      <c r="F8" s="386" t="s">
        <v>49</v>
      </c>
      <c r="G8" s="386"/>
      <c r="H8" s="386"/>
      <c r="I8" s="385" t="s">
        <v>23</v>
      </c>
      <c r="J8" s="386"/>
      <c r="K8" s="387"/>
      <c r="L8" s="386" t="s">
        <v>50</v>
      </c>
      <c r="M8" s="386"/>
      <c r="N8" s="386"/>
      <c r="O8" s="404" t="s">
        <v>51</v>
      </c>
      <c r="P8" s="403"/>
      <c r="Q8" s="405"/>
      <c r="R8" s="403" t="s">
        <v>52</v>
      </c>
      <c r="S8" s="403"/>
      <c r="T8" s="403"/>
      <c r="U8" s="404" t="s">
        <v>45</v>
      </c>
      <c r="V8" s="403"/>
      <c r="W8" s="405"/>
      <c r="X8" s="403" t="s">
        <v>14</v>
      </c>
      <c r="Y8" s="403"/>
      <c r="Z8" s="403"/>
      <c r="AA8" s="404" t="s">
        <v>46</v>
      </c>
      <c r="AB8" s="403"/>
      <c r="AC8" s="405"/>
      <c r="AD8" s="403" t="s">
        <v>53</v>
      </c>
      <c r="AE8" s="403"/>
      <c r="AF8" s="403"/>
      <c r="AG8" s="404" t="s">
        <v>59</v>
      </c>
      <c r="AH8" s="403"/>
      <c r="AI8" s="405"/>
      <c r="AJ8" s="403" t="s">
        <v>55</v>
      </c>
      <c r="AK8" s="403"/>
      <c r="AL8" s="403"/>
      <c r="AM8" s="404" t="s">
        <v>60</v>
      </c>
      <c r="AN8" s="403"/>
      <c r="AO8" s="405"/>
      <c r="AP8" s="403" t="s">
        <v>61</v>
      </c>
      <c r="AQ8" s="403"/>
      <c r="AR8" s="403"/>
      <c r="AS8" s="404" t="s">
        <v>62</v>
      </c>
      <c r="AT8" s="403"/>
      <c r="AU8" s="405"/>
      <c r="AV8" s="351" t="s">
        <v>3</v>
      </c>
      <c r="AW8" s="351"/>
      <c r="AX8" s="351"/>
      <c r="AY8" s="350" t="s">
        <v>4</v>
      </c>
      <c r="AZ8" s="351"/>
      <c r="BA8" s="352"/>
      <c r="BB8" s="386" t="s">
        <v>56</v>
      </c>
      <c r="BC8" s="386"/>
      <c r="BD8" s="386"/>
      <c r="BE8" s="385" t="s">
        <v>47</v>
      </c>
      <c r="BF8" s="386"/>
      <c r="BG8" s="387"/>
      <c r="BH8" s="351" t="s">
        <v>5</v>
      </c>
      <c r="BI8" s="351"/>
      <c r="BJ8" s="351"/>
      <c r="BK8" s="350" t="s">
        <v>57</v>
      </c>
      <c r="BL8" s="351"/>
      <c r="BM8" s="352"/>
      <c r="BN8" s="351" t="s">
        <v>24</v>
      </c>
      <c r="BO8" s="351"/>
      <c r="BP8" s="351"/>
      <c r="BQ8" s="350" t="s">
        <v>25</v>
      </c>
      <c r="BR8" s="351"/>
      <c r="BS8" s="352"/>
      <c r="BT8" s="425"/>
      <c r="BU8" s="48" t="s">
        <v>26</v>
      </c>
      <c r="BV8" s="111" t="s">
        <v>27</v>
      </c>
      <c r="BW8" s="48" t="s">
        <v>38</v>
      </c>
      <c r="BX8" s="47" t="s">
        <v>39</v>
      </c>
      <c r="BY8" s="48" t="s">
        <v>26</v>
      </c>
      <c r="BZ8" s="111" t="s">
        <v>27</v>
      </c>
      <c r="CA8" s="48" t="s">
        <v>38</v>
      </c>
      <c r="CB8" s="47" t="s">
        <v>39</v>
      </c>
      <c r="CC8" s="48" t="s">
        <v>26</v>
      </c>
      <c r="CD8" s="47" t="s">
        <v>27</v>
      </c>
      <c r="CE8" s="48" t="s">
        <v>38</v>
      </c>
      <c r="CF8" s="47" t="s">
        <v>39</v>
      </c>
      <c r="CG8" s="109"/>
    </row>
    <row r="9" spans="1:85" ht="13.5" hidden="1" customHeight="1">
      <c r="A9" s="10"/>
      <c r="B9" s="68"/>
      <c r="C9" s="10"/>
      <c r="D9" s="11"/>
      <c r="E9" s="12"/>
      <c r="F9" s="16"/>
      <c r="G9" s="11"/>
      <c r="H9" s="17"/>
      <c r="I9" s="10"/>
      <c r="J9" s="11"/>
      <c r="K9" s="12"/>
      <c r="L9" s="16"/>
      <c r="M9" s="11"/>
      <c r="N9" s="17"/>
      <c r="O9" s="49"/>
      <c r="P9" s="14"/>
      <c r="Q9" s="50"/>
      <c r="R9" s="13"/>
      <c r="S9" s="14"/>
      <c r="T9" s="15"/>
      <c r="U9" s="49"/>
      <c r="V9" s="14"/>
      <c r="W9" s="50"/>
      <c r="X9" s="13"/>
      <c r="Y9" s="14"/>
      <c r="Z9" s="15"/>
      <c r="AA9" s="49"/>
      <c r="AB9" s="14"/>
      <c r="AC9" s="50"/>
      <c r="AD9" s="13"/>
      <c r="AE9" s="14"/>
      <c r="AF9" s="15"/>
      <c r="AG9" s="49"/>
      <c r="AH9" s="14"/>
      <c r="AI9" s="50"/>
      <c r="AJ9" s="13"/>
      <c r="AK9" s="14"/>
      <c r="AL9" s="15"/>
      <c r="AM9" s="49"/>
      <c r="AN9" s="14"/>
      <c r="AO9" s="50"/>
      <c r="AP9" s="13"/>
      <c r="AQ9" s="14"/>
      <c r="AR9" s="15"/>
      <c r="AS9" s="49"/>
      <c r="AT9" s="14"/>
      <c r="AU9" s="50"/>
      <c r="AV9" s="16"/>
      <c r="AW9" s="11"/>
      <c r="AX9" s="17"/>
      <c r="AY9" s="10"/>
      <c r="AZ9" s="11"/>
      <c r="BA9" s="12"/>
      <c r="BB9" s="16"/>
      <c r="BC9" s="11"/>
      <c r="BD9" s="17"/>
      <c r="BE9" s="10"/>
      <c r="BF9" s="11"/>
      <c r="BG9" s="12"/>
      <c r="BH9" s="16"/>
      <c r="BI9" s="11"/>
      <c r="BJ9" s="17"/>
      <c r="BK9" s="10"/>
      <c r="BL9" s="11"/>
      <c r="BM9" s="12"/>
      <c r="BN9" s="16"/>
      <c r="BO9" s="11"/>
      <c r="BP9" s="17"/>
      <c r="BQ9" s="10"/>
      <c r="BR9" s="11"/>
      <c r="BS9" s="12"/>
      <c r="BT9" s="89"/>
      <c r="BU9" s="112"/>
      <c r="BV9" s="113"/>
      <c r="BW9" s="112"/>
      <c r="BX9" s="52"/>
      <c r="BY9" s="112"/>
      <c r="BZ9" s="113"/>
      <c r="CA9" s="112"/>
      <c r="CB9" s="52"/>
      <c r="CC9" s="112"/>
      <c r="CD9" s="52"/>
      <c r="CE9" s="114"/>
      <c r="CF9" s="52"/>
    </row>
    <row r="10" spans="1:85" ht="13.5" customHeight="1">
      <c r="A10" s="420" t="s">
        <v>75</v>
      </c>
      <c r="B10" s="102"/>
      <c r="C10" s="259">
        <v>12.1</v>
      </c>
      <c r="D10" s="260"/>
      <c r="E10" s="261"/>
      <c r="F10" s="260">
        <v>19.600000000000001</v>
      </c>
      <c r="G10" s="260"/>
      <c r="H10" s="260"/>
      <c r="I10" s="259">
        <v>17.8</v>
      </c>
      <c r="J10" s="260"/>
      <c r="K10" s="261"/>
      <c r="L10" s="259"/>
      <c r="M10" s="260"/>
      <c r="N10" s="261"/>
      <c r="O10" s="375">
        <v>58.8</v>
      </c>
      <c r="P10" s="254"/>
      <c r="Q10" s="376"/>
      <c r="R10" s="254"/>
      <c r="S10" s="254"/>
      <c r="T10" s="254"/>
      <c r="U10" s="375"/>
      <c r="V10" s="254"/>
      <c r="W10" s="376"/>
      <c r="X10" s="254"/>
      <c r="Y10" s="254"/>
      <c r="Z10" s="254"/>
      <c r="AA10" s="375">
        <v>526</v>
      </c>
      <c r="AB10" s="254"/>
      <c r="AC10" s="376"/>
      <c r="AD10" s="254"/>
      <c r="AE10" s="254"/>
      <c r="AF10" s="254"/>
      <c r="AG10" s="375"/>
      <c r="AH10" s="254"/>
      <c r="AI10" s="376"/>
      <c r="AJ10" s="254"/>
      <c r="AK10" s="254"/>
      <c r="AL10" s="254"/>
      <c r="AM10" s="375"/>
      <c r="AN10" s="254"/>
      <c r="AO10" s="376"/>
      <c r="AP10" s="254"/>
      <c r="AQ10" s="254"/>
      <c r="AR10" s="254"/>
      <c r="AS10" s="375"/>
      <c r="AT10" s="254"/>
      <c r="AU10" s="376"/>
      <c r="AV10" s="256">
        <v>1.65</v>
      </c>
      <c r="AW10" s="256"/>
      <c r="AX10" s="256"/>
      <c r="AY10" s="255">
        <v>5.09</v>
      </c>
      <c r="AZ10" s="256"/>
      <c r="BA10" s="257"/>
      <c r="BB10" s="256"/>
      <c r="BC10" s="256"/>
      <c r="BD10" s="256"/>
      <c r="BE10" s="255">
        <v>2.2000000000000002</v>
      </c>
      <c r="BF10" s="256"/>
      <c r="BG10" s="257"/>
      <c r="BH10" s="256">
        <v>7.26</v>
      </c>
      <c r="BI10" s="256"/>
      <c r="BJ10" s="256"/>
      <c r="BK10" s="255"/>
      <c r="BL10" s="256"/>
      <c r="BM10" s="257"/>
      <c r="BN10" s="256">
        <v>17.86</v>
      </c>
      <c r="BO10" s="256"/>
      <c r="BP10" s="256"/>
      <c r="BQ10" s="255">
        <v>23.12</v>
      </c>
      <c r="BR10" s="256"/>
      <c r="BS10" s="257"/>
      <c r="BT10" s="182" t="str">
        <f>IF(AND(OR(CE11="GOUD",CF11="GOUD")),"GOUD",IF(AND(OR(CA11="ZILVER",CB11="ZILVER")),"ZILVER",IF(AND(OR(BW11="BRONS",BX11="BRONS")),"BRONS","GROEN")))</f>
        <v>BRONS</v>
      </c>
      <c r="BU10" s="115"/>
      <c r="BV10" s="116"/>
      <c r="BW10" s="115"/>
      <c r="BX10" s="54"/>
      <c r="BY10" s="115"/>
      <c r="BZ10" s="116"/>
      <c r="CA10" s="115"/>
      <c r="CB10" s="54"/>
      <c r="CC10" s="115"/>
      <c r="CD10" s="54"/>
      <c r="CE10" s="117"/>
      <c r="CF10" s="54"/>
    </row>
    <row r="11" spans="1:85" ht="13.5" customHeight="1" thickBot="1">
      <c r="A11" s="421"/>
      <c r="B11" s="103"/>
      <c r="C11" s="33" t="str">
        <f>IF(C10=0,"-",IF(C10&lt;=C$4,"G","-"))</f>
        <v>-</v>
      </c>
      <c r="D11" s="34" t="str">
        <f>IF(C10=0,"-",IF(C10&lt;=C$5,"Z","-"))</f>
        <v>Z</v>
      </c>
      <c r="E11" s="35" t="str">
        <f>IF(C10=0,"-",IF(C10&lt;=C$6,"B","-"))</f>
        <v>B</v>
      </c>
      <c r="F11" s="33" t="str">
        <f>IF(F10=0,"-",IF(F10&lt;=F$4,"G","-"))</f>
        <v>-</v>
      </c>
      <c r="G11" s="34" t="str">
        <f>IF(F10=0,"-",IF(F10&lt;=F$5,"Z","-"))</f>
        <v>Z</v>
      </c>
      <c r="H11" s="35" t="str">
        <f>IF(F10=0,"-",IF(F10&lt;=F$6,"B","-"))</f>
        <v>B</v>
      </c>
      <c r="I11" s="33" t="str">
        <f>IF(I10=0,"-",IF(I10&lt;=I$4,"G","-"))</f>
        <v>G</v>
      </c>
      <c r="J11" s="34" t="str">
        <f>IF(I10=0,"-",IF(I10&lt;=I$5,"Z","-"))</f>
        <v>Z</v>
      </c>
      <c r="K11" s="35" t="str">
        <f>IF(I10=0,"-",IF(I10&lt;=I$6,"B","-"))</f>
        <v>B</v>
      </c>
      <c r="L11" s="33" t="str">
        <f>IF(L10=0,"-",IF(L10&lt;=L$4,"G","-"))</f>
        <v>-</v>
      </c>
      <c r="M11" s="34" t="str">
        <f>IF(L10=0,"-",IF(L10&lt;=L$5,"Z","-"))</f>
        <v>-</v>
      </c>
      <c r="N11" s="35" t="str">
        <f>IF(L10=0,"-",IF(L10&lt;=L$6,"B","-"))</f>
        <v>-</v>
      </c>
      <c r="O11" s="33" t="str">
        <f>IF(O10=0,"-",IF(O10&lt;=O$4,"G","-"))</f>
        <v>-</v>
      </c>
      <c r="P11" s="34" t="str">
        <f>IF(O10=0,"-",IF(O10&lt;=O$5,"Z","-"))</f>
        <v>-</v>
      </c>
      <c r="Q11" s="35" t="str">
        <f>IF(O10=0,"-",IF(O10&lt;=O$6,"B","-"))</f>
        <v>B</v>
      </c>
      <c r="R11" s="33" t="str">
        <f>IF(R10=0,"-",IF(R10&lt;=R$4,"G","-"))</f>
        <v>-</v>
      </c>
      <c r="S11" s="34" t="str">
        <f>IF(R10=0,"-",IF(R10&lt;=R$5,"Z","-"))</f>
        <v>-</v>
      </c>
      <c r="T11" s="35" t="str">
        <f>IF(R10=0,"-",IF(R10&lt;=R$6,"B","-"))</f>
        <v>-</v>
      </c>
      <c r="U11" s="33" t="str">
        <f>IF(U10=0,"-",IF(U10&lt;=U$4,"G","-"))</f>
        <v>-</v>
      </c>
      <c r="V11" s="34" t="str">
        <f>IF(U10=0,"-",IF(U10&lt;=U$5,"Z","-"))</f>
        <v>-</v>
      </c>
      <c r="W11" s="35" t="str">
        <f>IF(U10=0,"-",IF(U10&lt;=U$6,"B","-"))</f>
        <v>-</v>
      </c>
      <c r="X11" s="33" t="str">
        <f>IF(X10=0,"-",IF(X10&lt;=X$4,"G","-"))</f>
        <v>-</v>
      </c>
      <c r="Y11" s="34" t="str">
        <f>IF(X10=0,"-",IF(X10&lt;=X$5,"Z","-"))</f>
        <v>-</v>
      </c>
      <c r="Z11" s="35" t="str">
        <f>IF(X10=0,"-",IF(X10&lt;=X$6,"B","-"))</f>
        <v>-</v>
      </c>
      <c r="AA11" s="33" t="str">
        <f>IF(AA10=0,"-",IF(AA10&lt;=AA$4,"G","-"))</f>
        <v>-</v>
      </c>
      <c r="AB11" s="34" t="str">
        <f>IF(AA10=0,"-",IF(AA10&lt;=AA$5,"Z","-"))</f>
        <v>-</v>
      </c>
      <c r="AC11" s="35" t="str">
        <f>IF(AA10=0,"-",IF(AA10&lt;=AA$6,"B","-"))</f>
        <v>-</v>
      </c>
      <c r="AD11" s="33" t="str">
        <f>IF(AD10=0,"-",IF(AD10&lt;=AD$4,"G","-"))</f>
        <v>-</v>
      </c>
      <c r="AE11" s="34" t="str">
        <f>IF(AD10=0,"-",IF(AD10&lt;=AD$5,"Z","-"))</f>
        <v>-</v>
      </c>
      <c r="AF11" s="35" t="str">
        <f>IF(AD10=0,"-",IF(AD10&lt;=AD$6,"B","-"))</f>
        <v>-</v>
      </c>
      <c r="AG11" s="33" t="str">
        <f>IF(AG10=0,"-",IF(AG10&lt;=AG$4,"G","-"))</f>
        <v>-</v>
      </c>
      <c r="AH11" s="34" t="str">
        <f>IF(AG10=0,"-",IF(AG10&lt;=AG$5,"Z","-"))</f>
        <v>-</v>
      </c>
      <c r="AI11" s="35" t="str">
        <f>IF(AG10=0,"-",IF(AG10&lt;=AG$6,"B","-"))</f>
        <v>-</v>
      </c>
      <c r="AJ11" s="33" t="str">
        <f>IF(AJ10=0,"-",IF(AJ10&lt;=AJ$4,"G","-"))</f>
        <v>-</v>
      </c>
      <c r="AK11" s="34" t="str">
        <f>IF(AJ10=0,"-",IF(AJ10&lt;=AJ$5,"Z","-"))</f>
        <v>-</v>
      </c>
      <c r="AL11" s="35" t="str">
        <f>IF(AJ10=0,"-",IF(AJ10&lt;=AJ$6,"B","-"))</f>
        <v>-</v>
      </c>
      <c r="AM11" s="33" t="str">
        <f>IF(AM10=0,"-",IF(AM10&lt;=AM$4,"G","-"))</f>
        <v>-</v>
      </c>
      <c r="AN11" s="34" t="str">
        <f>IF(AM10=0,"-",IF(AM10&lt;=AM$5,"Z","-"))</f>
        <v>-</v>
      </c>
      <c r="AO11" s="35" t="str">
        <f>IF(AM10=0,"-",IF(AM10&lt;=AM$6,"B","-"))</f>
        <v>-</v>
      </c>
      <c r="AP11" s="33" t="str">
        <f>IF(AP10=0,"-",IF(AP10&lt;=AP$4,"G","-"))</f>
        <v>-</v>
      </c>
      <c r="AQ11" s="34" t="str">
        <f>IF(AP10=0,"-",IF(AP10&lt;=AP$5,"Z","-"))</f>
        <v>-</v>
      </c>
      <c r="AR11" s="35" t="str">
        <f>IF(AP10=0,"-",IF(AP10&lt;=AP$6,"B","-"))</f>
        <v>-</v>
      </c>
      <c r="AS11" s="33" t="str">
        <f>IF(AS10=0,"-",IF(AS10&lt;=AS$4,"G","-"))</f>
        <v>-</v>
      </c>
      <c r="AT11" s="34" t="str">
        <f>IF(AS10=0,"-",IF(AS10&lt;=AS$5,"Z","-"))</f>
        <v>-</v>
      </c>
      <c r="AU11" s="35" t="str">
        <f>IF(AS10=0,"-",IF(AS10&lt;=AS$6,"B","-"))</f>
        <v>-</v>
      </c>
      <c r="AV11" s="33" t="str">
        <f>IF(AV10=0,"-",IF(AV10&gt;=AV$4,"G","-"))</f>
        <v>-</v>
      </c>
      <c r="AW11" s="34" t="str">
        <f>IF(AV10=0,"-",IF(AV10&gt;=AV$5,"Z","-"))</f>
        <v>Z</v>
      </c>
      <c r="AX11" s="35" t="str">
        <f>IF(AV10=0,"-",IF(AV10&gt;=AV$6,"B","-"))</f>
        <v>B</v>
      </c>
      <c r="AY11" s="33" t="str">
        <f>IF(AY10=0,"-",IF(AY10&gt;=AY$4,"G","-"))</f>
        <v>-</v>
      </c>
      <c r="AZ11" s="34" t="str">
        <f>IF(AY10=0,"-",IF(AY10&gt;=AY$5,"Z","-"))</f>
        <v>-</v>
      </c>
      <c r="BA11" s="35" t="str">
        <f>IF(AY10=0,"-",IF(AY10&gt;=AY$6,"B","-"))</f>
        <v>B</v>
      </c>
      <c r="BB11" s="33" t="str">
        <f>IF(BB10=0,"-",IF(BB10&gt;=BB$4,"G","-"))</f>
        <v>-</v>
      </c>
      <c r="BC11" s="34" t="str">
        <f>IF(BB10=0,"-",IF(BB10&gt;=BB$5,"Z","-"))</f>
        <v>-</v>
      </c>
      <c r="BD11" s="35" t="str">
        <f>IF(BB10=0,"-",IF(BB10&gt;=BB$6,"B","-"))</f>
        <v>-</v>
      </c>
      <c r="BE11" s="33" t="str">
        <f>IF(BE10=0,"-",IF(BE10&gt;=BE$4,"G","-"))</f>
        <v>-</v>
      </c>
      <c r="BF11" s="34" t="str">
        <f>IF(BE10=0,"-",IF(BE10&gt;=BE$5,"Z","-"))</f>
        <v>-</v>
      </c>
      <c r="BG11" s="35" t="str">
        <f>IF(BE10=0,"-",IF(BE10&gt;=BE$6,"B","-"))</f>
        <v>B</v>
      </c>
      <c r="BH11" s="33" t="str">
        <f>IF(BH10=0,"-",IF(BH10&gt;=BH$4,"G","-"))</f>
        <v>-</v>
      </c>
      <c r="BI11" s="34" t="str">
        <f>IF(BH10=0,"-",IF(BH10&gt;=BH$5,"Z","-"))</f>
        <v>-</v>
      </c>
      <c r="BJ11" s="35" t="str">
        <f>IF(BH10=0,"-",IF(BH10&gt;=BH$6,"B","-"))</f>
        <v>-</v>
      </c>
      <c r="BK11" s="33" t="str">
        <f>IF(BK10=0,"-",IF(BK10&gt;=BK$4,"G","-"))</f>
        <v>-</v>
      </c>
      <c r="BL11" s="34" t="str">
        <f>IF(BK10=0,"-",IF(BK10&gt;=BK$5,"Z","-"))</f>
        <v>-</v>
      </c>
      <c r="BM11" s="35" t="str">
        <f>IF(BK10=0,"-",IF(BK10&gt;=BK$6,"B","-"))</f>
        <v>-</v>
      </c>
      <c r="BN11" s="33" t="str">
        <f>IF(BN10=0,"-",IF(BN10&gt;=BN$4,"G","-"))</f>
        <v>-</v>
      </c>
      <c r="BO11" s="34" t="str">
        <f>IF(BN10=0,"-",IF(BN10&gt;=BN$5,"Z","-"))</f>
        <v>-</v>
      </c>
      <c r="BP11" s="35" t="str">
        <f>IF(BN10=0,"-",IF(BN10&gt;=BN$6,"B","-"))</f>
        <v>B</v>
      </c>
      <c r="BQ11" s="33" t="str">
        <f>IF(BQ10=0,"-",IF(BQ10&gt;=BQ$4,"G","-"))</f>
        <v>-</v>
      </c>
      <c r="BR11" s="34" t="str">
        <f>IF(BQ10=0,"-",IF(BQ10&gt;=BQ$5,"Z","-"))</f>
        <v>-</v>
      </c>
      <c r="BS11" s="35" t="str">
        <f>IF(BQ10=0,"-",IF(BQ10&gt;=BQ$6,"B","-"))</f>
        <v>-</v>
      </c>
      <c r="BT11" s="183" t="e">
        <f>IF(AND(OR(#REF!="Brons",#REF!="Brons")),"Brons","-")</f>
        <v>#REF!</v>
      </c>
      <c r="BU11" s="104">
        <f>COUNTIF(C11:AU11,"B")</f>
        <v>4</v>
      </c>
      <c r="BV11" s="118">
        <f>COUNTIF(AV11:BS11,"B")</f>
        <v>4</v>
      </c>
      <c r="BW11" s="33" t="str">
        <f>IF(AND(BU11&gt;=3,BV11&gt;=4),"BRONS")</f>
        <v>BRONS</v>
      </c>
      <c r="BX11" s="35" t="str">
        <f>IF(AND(BU11&gt;=4,BV11&gt;=3),"BRONS")</f>
        <v>BRONS</v>
      </c>
      <c r="BY11" s="104">
        <f>COUNTIF(C11:AU11,"Z")</f>
        <v>3</v>
      </c>
      <c r="BZ11" s="118">
        <f>COUNTIF(AV11:BS11,"Z")</f>
        <v>1</v>
      </c>
      <c r="CA11" s="33" t="b">
        <f>IF(AND(BY11&gt;=3,BZ11&gt;=4),"ZILVER")</f>
        <v>0</v>
      </c>
      <c r="CB11" s="35" t="b">
        <f>IF(AND(BY11&gt;=4,BZ11&gt;=3),"ZILVER")</f>
        <v>0</v>
      </c>
      <c r="CC11" s="104">
        <f>COUNTIF(C11:AU11,"G")</f>
        <v>1</v>
      </c>
      <c r="CD11" s="67">
        <f>COUNTIF(AV11:BS11,"G")</f>
        <v>0</v>
      </c>
      <c r="CE11" s="80" t="b">
        <f>IF(AND(CC11&gt;=3,CD11&gt;=4),"GOUD")</f>
        <v>0</v>
      </c>
      <c r="CF11" s="35" t="b">
        <f>IF(AND(CC11&gt;=4,CD11&gt;=3),"GOUD")</f>
        <v>0</v>
      </c>
    </row>
    <row r="12" spans="1:85" ht="13.5" customHeight="1">
      <c r="A12" s="420"/>
      <c r="B12" s="102"/>
      <c r="C12" s="259"/>
      <c r="D12" s="260"/>
      <c r="E12" s="261"/>
      <c r="F12" s="260"/>
      <c r="G12" s="260"/>
      <c r="H12" s="260"/>
      <c r="I12" s="259"/>
      <c r="J12" s="260"/>
      <c r="K12" s="261"/>
      <c r="L12" s="259"/>
      <c r="M12" s="260"/>
      <c r="N12" s="261"/>
      <c r="O12" s="375"/>
      <c r="P12" s="254"/>
      <c r="Q12" s="376"/>
      <c r="R12" s="254"/>
      <c r="S12" s="254"/>
      <c r="T12" s="254"/>
      <c r="U12" s="375"/>
      <c r="V12" s="254"/>
      <c r="W12" s="376"/>
      <c r="X12" s="254"/>
      <c r="Y12" s="254"/>
      <c r="Z12" s="254"/>
      <c r="AA12" s="375"/>
      <c r="AB12" s="254"/>
      <c r="AC12" s="376"/>
      <c r="AD12" s="254"/>
      <c r="AE12" s="254"/>
      <c r="AF12" s="254"/>
      <c r="AG12" s="375"/>
      <c r="AH12" s="254"/>
      <c r="AI12" s="376"/>
      <c r="AJ12" s="254"/>
      <c r="AK12" s="254"/>
      <c r="AL12" s="254"/>
      <c r="AM12" s="375"/>
      <c r="AN12" s="254"/>
      <c r="AO12" s="376"/>
      <c r="AP12" s="254"/>
      <c r="AQ12" s="254"/>
      <c r="AR12" s="254"/>
      <c r="AS12" s="375"/>
      <c r="AT12" s="254"/>
      <c r="AU12" s="376"/>
      <c r="AV12" s="256"/>
      <c r="AW12" s="256"/>
      <c r="AX12" s="256"/>
      <c r="AY12" s="255"/>
      <c r="AZ12" s="256"/>
      <c r="BA12" s="257"/>
      <c r="BB12" s="256"/>
      <c r="BC12" s="256"/>
      <c r="BD12" s="256"/>
      <c r="BE12" s="255"/>
      <c r="BF12" s="256"/>
      <c r="BG12" s="257"/>
      <c r="BH12" s="256"/>
      <c r="BI12" s="256"/>
      <c r="BJ12" s="256"/>
      <c r="BK12" s="255"/>
      <c r="BL12" s="256"/>
      <c r="BM12" s="257"/>
      <c r="BN12" s="256"/>
      <c r="BO12" s="256"/>
      <c r="BP12" s="256"/>
      <c r="BQ12" s="255"/>
      <c r="BR12" s="256"/>
      <c r="BS12" s="257"/>
      <c r="BT12" s="182" t="str">
        <f>IF(AND(OR(CE13="GOUD",CF13="GOUD")),"GOUD",IF(AND(OR(CA13="ZILVER",CB13="ZILVER")),"ZILVER",IF(AND(OR(BW13="BRONS",BX13="BRONS")),"BRONS","GROEN")))</f>
        <v>GROEN</v>
      </c>
      <c r="BU12" s="115"/>
      <c r="BV12" s="116"/>
      <c r="BW12" s="115"/>
      <c r="BX12" s="54"/>
      <c r="BY12" s="115"/>
      <c r="BZ12" s="116"/>
      <c r="CA12" s="115"/>
      <c r="CB12" s="54"/>
      <c r="CC12" s="115"/>
      <c r="CD12" s="54"/>
      <c r="CE12" s="117"/>
      <c r="CF12" s="54"/>
    </row>
    <row r="13" spans="1:85" ht="13.5" customHeight="1" thickBot="1">
      <c r="A13" s="421"/>
      <c r="B13" s="103"/>
      <c r="C13" s="33" t="str">
        <f>IF(C12=0,"-",IF(C12&lt;=C$4,"G","-"))</f>
        <v>-</v>
      </c>
      <c r="D13" s="34" t="str">
        <f>IF(C12=0,"-",IF(C12&lt;=C$5,"Z","-"))</f>
        <v>-</v>
      </c>
      <c r="E13" s="35" t="str">
        <f>IF(C12=0,"-",IF(C12&lt;=C$6,"B","-"))</f>
        <v>-</v>
      </c>
      <c r="F13" s="33" t="str">
        <f>IF(F12=0,"-",IF(F12&lt;=F$4,"G","-"))</f>
        <v>-</v>
      </c>
      <c r="G13" s="34" t="str">
        <f>IF(F12=0,"-",IF(F12&lt;=F$5,"Z","-"))</f>
        <v>-</v>
      </c>
      <c r="H13" s="35" t="str">
        <f>IF(F12=0,"-",IF(F12&lt;=F$6,"B","-"))</f>
        <v>-</v>
      </c>
      <c r="I13" s="33" t="str">
        <f>IF(I12=0,"-",IF(I12&lt;=I$4,"G","-"))</f>
        <v>-</v>
      </c>
      <c r="J13" s="34" t="str">
        <f>IF(I12=0,"-",IF(I12&lt;=I$5,"Z","-"))</f>
        <v>-</v>
      </c>
      <c r="K13" s="35" t="str">
        <f>IF(I12=0,"-",IF(I12&lt;=I$6,"B","-"))</f>
        <v>-</v>
      </c>
      <c r="L13" s="33" t="str">
        <f>IF(L12=0,"-",IF(L12&lt;=L$4,"G","-"))</f>
        <v>-</v>
      </c>
      <c r="M13" s="34" t="str">
        <f>IF(L12=0,"-",IF(L12&lt;=L$5,"Z","-"))</f>
        <v>-</v>
      </c>
      <c r="N13" s="35" t="str">
        <f>IF(L12=0,"-",IF(L12&lt;=L$6,"B","-"))</f>
        <v>-</v>
      </c>
      <c r="O13" s="33" t="str">
        <f>IF(O12=0,"-",IF(O12&lt;=O$4,"G","-"))</f>
        <v>-</v>
      </c>
      <c r="P13" s="34" t="str">
        <f>IF(O12=0,"-",IF(O12&lt;=O$5,"Z","-"))</f>
        <v>-</v>
      </c>
      <c r="Q13" s="35" t="str">
        <f>IF(O12=0,"-",IF(O12&lt;=O$6,"B","-"))</f>
        <v>-</v>
      </c>
      <c r="R13" s="33" t="str">
        <f>IF(R12=0,"-",IF(R12&lt;=R$4,"G","-"))</f>
        <v>-</v>
      </c>
      <c r="S13" s="34" t="str">
        <f>IF(R12=0,"-",IF(R12&lt;=R$5,"Z","-"))</f>
        <v>-</v>
      </c>
      <c r="T13" s="35" t="str">
        <f>IF(R12=0,"-",IF(R12&lt;=R$6,"B","-"))</f>
        <v>-</v>
      </c>
      <c r="U13" s="33" t="str">
        <f>IF(U12=0,"-",IF(U12&lt;=U$4,"G","-"))</f>
        <v>-</v>
      </c>
      <c r="V13" s="34" t="str">
        <f>IF(U12=0,"-",IF(U12&lt;=U$5,"Z","-"))</f>
        <v>-</v>
      </c>
      <c r="W13" s="35" t="str">
        <f>IF(U12=0,"-",IF(U12&lt;=U$6,"B","-"))</f>
        <v>-</v>
      </c>
      <c r="X13" s="33" t="str">
        <f>IF(X12=0,"-",IF(X12&lt;=X$4,"G","-"))</f>
        <v>-</v>
      </c>
      <c r="Y13" s="34" t="str">
        <f>IF(X12=0,"-",IF(X12&lt;=X$5,"Z","-"))</f>
        <v>-</v>
      </c>
      <c r="Z13" s="35" t="str">
        <f>IF(X12=0,"-",IF(X12&lt;=X$6,"B","-"))</f>
        <v>-</v>
      </c>
      <c r="AA13" s="33" t="str">
        <f>IF(AA12=0,"-",IF(AA12&lt;=AA$4,"G","-"))</f>
        <v>-</v>
      </c>
      <c r="AB13" s="34" t="str">
        <f>IF(AA12=0,"-",IF(AA12&lt;=AA$5,"Z","-"))</f>
        <v>-</v>
      </c>
      <c r="AC13" s="35" t="str">
        <f>IF(AA12=0,"-",IF(AA12&lt;=AA$6,"B","-"))</f>
        <v>-</v>
      </c>
      <c r="AD13" s="33" t="str">
        <f>IF(AD12=0,"-",IF(AD12&lt;=AD$4,"G","-"))</f>
        <v>-</v>
      </c>
      <c r="AE13" s="34" t="str">
        <f>IF(AD12=0,"-",IF(AD12&lt;=AD$5,"Z","-"))</f>
        <v>-</v>
      </c>
      <c r="AF13" s="35" t="str">
        <f>IF(AD12=0,"-",IF(AD12&lt;=AD$6,"B","-"))</f>
        <v>-</v>
      </c>
      <c r="AG13" s="33" t="str">
        <f>IF(AG12=0,"-",IF(AG12&lt;=AG$4,"G","-"))</f>
        <v>-</v>
      </c>
      <c r="AH13" s="34" t="str">
        <f>IF(AG12=0,"-",IF(AG12&lt;=AG$5,"Z","-"))</f>
        <v>-</v>
      </c>
      <c r="AI13" s="35" t="str">
        <f>IF(AG12=0,"-",IF(AG12&lt;=AG$6,"B","-"))</f>
        <v>-</v>
      </c>
      <c r="AJ13" s="33" t="str">
        <f>IF(AJ12=0,"-",IF(AJ12&lt;=AJ$4,"G","-"))</f>
        <v>-</v>
      </c>
      <c r="AK13" s="34" t="str">
        <f>IF(AJ12=0,"-",IF(AJ12&lt;=AJ$5,"Z","-"))</f>
        <v>-</v>
      </c>
      <c r="AL13" s="35" t="str">
        <f>IF(AJ12=0,"-",IF(AJ12&lt;=AJ$6,"B","-"))</f>
        <v>-</v>
      </c>
      <c r="AM13" s="33" t="str">
        <f>IF(AM12=0,"-",IF(AM12&lt;=AM$4,"G","-"))</f>
        <v>-</v>
      </c>
      <c r="AN13" s="34" t="str">
        <f>IF(AM12=0,"-",IF(AM12&lt;=AM$5,"Z","-"))</f>
        <v>-</v>
      </c>
      <c r="AO13" s="35" t="str">
        <f>IF(AM12=0,"-",IF(AM12&lt;=AM$6,"B","-"))</f>
        <v>-</v>
      </c>
      <c r="AP13" s="33" t="str">
        <f>IF(AP12=0,"-",IF(AP12&lt;=AP$4,"G","-"))</f>
        <v>-</v>
      </c>
      <c r="AQ13" s="34" t="str">
        <f>IF(AP12=0,"-",IF(AP12&lt;=AP$5,"Z","-"))</f>
        <v>-</v>
      </c>
      <c r="AR13" s="35" t="str">
        <f>IF(AP12=0,"-",IF(AP12&lt;=AP$6,"B","-"))</f>
        <v>-</v>
      </c>
      <c r="AS13" s="33" t="str">
        <f>IF(AS12=0,"-",IF(AS12&lt;=AS$4,"G","-"))</f>
        <v>-</v>
      </c>
      <c r="AT13" s="34" t="str">
        <f>IF(AS12=0,"-",IF(AS12&lt;=AS$5,"Z","-"))</f>
        <v>-</v>
      </c>
      <c r="AU13" s="35" t="str">
        <f>IF(AS12=0,"-",IF(AS12&lt;=AS$6,"B","-"))</f>
        <v>-</v>
      </c>
      <c r="AV13" s="33" t="str">
        <f>IF(AV12=0,"-",IF(AV12&gt;=AV$4,"G","-"))</f>
        <v>-</v>
      </c>
      <c r="AW13" s="34" t="str">
        <f>IF(AV12=0,"-",IF(AV12&gt;=AV$5,"Z","-"))</f>
        <v>-</v>
      </c>
      <c r="AX13" s="35" t="str">
        <f>IF(AV12=0,"-",IF(AV12&gt;=AV$6,"B","-"))</f>
        <v>-</v>
      </c>
      <c r="AY13" s="33" t="str">
        <f>IF(AY12=0,"-",IF(AY12&gt;=AY$4,"G","-"))</f>
        <v>-</v>
      </c>
      <c r="AZ13" s="34" t="str">
        <f>IF(AY12=0,"-",IF(AY12&gt;=AY$5,"Z","-"))</f>
        <v>-</v>
      </c>
      <c r="BA13" s="35" t="str">
        <f>IF(AY12=0,"-",IF(AY12&gt;=AY$6,"B","-"))</f>
        <v>-</v>
      </c>
      <c r="BB13" s="33" t="str">
        <f>IF(BB12=0,"-",IF(BB12&gt;=BB$4,"G","-"))</f>
        <v>-</v>
      </c>
      <c r="BC13" s="34" t="str">
        <f>IF(BB12=0,"-",IF(BB12&gt;=BB$5,"Z","-"))</f>
        <v>-</v>
      </c>
      <c r="BD13" s="35" t="str">
        <f>IF(BB12=0,"-",IF(BB12&gt;=BB$6,"B","-"))</f>
        <v>-</v>
      </c>
      <c r="BE13" s="33" t="str">
        <f>IF(BE12=0,"-",IF(BE12&gt;=BE$4,"G","-"))</f>
        <v>-</v>
      </c>
      <c r="BF13" s="34" t="str">
        <f>IF(BE12=0,"-",IF(BE12&gt;=BE$5,"Z","-"))</f>
        <v>-</v>
      </c>
      <c r="BG13" s="35" t="str">
        <f>IF(BE12=0,"-",IF(BE12&gt;=BE$6,"B","-"))</f>
        <v>-</v>
      </c>
      <c r="BH13" s="33" t="str">
        <f>IF(BH12=0,"-",IF(BH12&gt;=BH$4,"G","-"))</f>
        <v>-</v>
      </c>
      <c r="BI13" s="34" t="str">
        <f>IF(BH12=0,"-",IF(BH12&gt;=BH$5,"Z","-"))</f>
        <v>-</v>
      </c>
      <c r="BJ13" s="35" t="str">
        <f>IF(BH12=0,"-",IF(BH12&gt;=BH$6,"B","-"))</f>
        <v>-</v>
      </c>
      <c r="BK13" s="33" t="str">
        <f>IF(BK12=0,"-",IF(BK12&gt;=BK$4,"G","-"))</f>
        <v>-</v>
      </c>
      <c r="BL13" s="34" t="str">
        <f>IF(BK12=0,"-",IF(BK12&gt;=BK$5,"Z","-"))</f>
        <v>-</v>
      </c>
      <c r="BM13" s="35" t="str">
        <f>IF(BK12=0,"-",IF(BK12&gt;=BK$6,"B","-"))</f>
        <v>-</v>
      </c>
      <c r="BN13" s="33" t="str">
        <f>IF(BN12=0,"-",IF(BN12&gt;=BN$4,"G","-"))</f>
        <v>-</v>
      </c>
      <c r="BO13" s="34" t="str">
        <f>IF(BN12=0,"-",IF(BN12&gt;=BN$5,"Z","-"))</f>
        <v>-</v>
      </c>
      <c r="BP13" s="35" t="str">
        <f>IF(BN12=0,"-",IF(BN12&gt;=BN$6,"B","-"))</f>
        <v>-</v>
      </c>
      <c r="BQ13" s="33" t="str">
        <f>IF(BQ12=0,"-",IF(BQ12&gt;=BQ$4,"G","-"))</f>
        <v>-</v>
      </c>
      <c r="BR13" s="34" t="str">
        <f>IF(BQ12=0,"-",IF(BQ12&gt;=BQ$5,"Z","-"))</f>
        <v>-</v>
      </c>
      <c r="BS13" s="35" t="str">
        <f>IF(BQ12=0,"-",IF(BQ12&gt;=BQ$6,"B","-"))</f>
        <v>-</v>
      </c>
      <c r="BT13" s="183" t="e">
        <f>IF(AND(OR(#REF!="Brons",#REF!="Brons")),"Brons","-")</f>
        <v>#REF!</v>
      </c>
      <c r="BU13" s="104">
        <f>COUNTIF(C13:AU13,"B")</f>
        <v>0</v>
      </c>
      <c r="BV13" s="118">
        <f>COUNTIF(AV13:BS13,"B")</f>
        <v>0</v>
      </c>
      <c r="BW13" s="33" t="b">
        <f>IF(AND(BU13&gt;=3,BV13&gt;=4),"BRONS")</f>
        <v>0</v>
      </c>
      <c r="BX13" s="35" t="b">
        <f>IF(AND(BU13&gt;=4,BV13&gt;=3),"BRONS")</f>
        <v>0</v>
      </c>
      <c r="BY13" s="104">
        <f>COUNTIF(C13:AU13,"Z")</f>
        <v>0</v>
      </c>
      <c r="BZ13" s="118">
        <f>COUNTIF(AV13:BS13,"Z")</f>
        <v>0</v>
      </c>
      <c r="CA13" s="33" t="b">
        <f>IF(AND(BY13&gt;=3,BZ13&gt;=4),"ZILVER")</f>
        <v>0</v>
      </c>
      <c r="CB13" s="35" t="b">
        <f>IF(AND(BY13&gt;=4,BZ13&gt;=3),"ZILVER")</f>
        <v>0</v>
      </c>
      <c r="CC13" s="104">
        <f>COUNTIF(C13:AU13,"G")</f>
        <v>0</v>
      </c>
      <c r="CD13" s="67">
        <f>COUNTIF(AV13:BS13,"G")</f>
        <v>0</v>
      </c>
      <c r="CE13" s="80" t="b">
        <f>IF(AND(CC13&gt;=3,CD13&gt;=4),"GOUD")</f>
        <v>0</v>
      </c>
      <c r="CF13" s="35" t="b">
        <f>IF(AND(CC13&gt;=4,CD13&gt;=3),"GOUD")</f>
        <v>0</v>
      </c>
    </row>
    <row r="14" spans="1:85" ht="13.5" customHeight="1">
      <c r="A14" s="420"/>
      <c r="B14" s="102"/>
      <c r="C14" s="259"/>
      <c r="D14" s="260"/>
      <c r="E14" s="261"/>
      <c r="F14" s="260"/>
      <c r="G14" s="260"/>
      <c r="H14" s="260"/>
      <c r="I14" s="259"/>
      <c r="J14" s="260"/>
      <c r="K14" s="261"/>
      <c r="L14" s="259"/>
      <c r="M14" s="260"/>
      <c r="N14" s="261"/>
      <c r="O14" s="375"/>
      <c r="P14" s="254"/>
      <c r="Q14" s="376"/>
      <c r="R14" s="254"/>
      <c r="S14" s="254"/>
      <c r="T14" s="254"/>
      <c r="U14" s="375"/>
      <c r="V14" s="254"/>
      <c r="W14" s="376"/>
      <c r="X14" s="254"/>
      <c r="Y14" s="254"/>
      <c r="Z14" s="254"/>
      <c r="AA14" s="375"/>
      <c r="AB14" s="254"/>
      <c r="AC14" s="376"/>
      <c r="AD14" s="254"/>
      <c r="AE14" s="254"/>
      <c r="AF14" s="254"/>
      <c r="AG14" s="375"/>
      <c r="AH14" s="254"/>
      <c r="AI14" s="376"/>
      <c r="AJ14" s="254"/>
      <c r="AK14" s="254"/>
      <c r="AL14" s="254"/>
      <c r="AM14" s="375"/>
      <c r="AN14" s="254"/>
      <c r="AO14" s="376"/>
      <c r="AP14" s="254"/>
      <c r="AQ14" s="254"/>
      <c r="AR14" s="254"/>
      <c r="AS14" s="375"/>
      <c r="AT14" s="254"/>
      <c r="AU14" s="376"/>
      <c r="AV14" s="256"/>
      <c r="AW14" s="256"/>
      <c r="AX14" s="256"/>
      <c r="AY14" s="255"/>
      <c r="AZ14" s="256"/>
      <c r="BA14" s="257"/>
      <c r="BB14" s="256"/>
      <c r="BC14" s="256"/>
      <c r="BD14" s="256"/>
      <c r="BE14" s="255"/>
      <c r="BF14" s="256"/>
      <c r="BG14" s="257"/>
      <c r="BH14" s="256"/>
      <c r="BI14" s="256"/>
      <c r="BJ14" s="256"/>
      <c r="BK14" s="255"/>
      <c r="BL14" s="256"/>
      <c r="BM14" s="257"/>
      <c r="BN14" s="256"/>
      <c r="BO14" s="256"/>
      <c r="BP14" s="256"/>
      <c r="BQ14" s="255"/>
      <c r="BR14" s="256"/>
      <c r="BS14" s="257"/>
      <c r="BT14" s="182" t="str">
        <f>IF(AND(OR(CE15="GOUD",CF15="GOUD")),"GOUD",IF(AND(OR(CA15="ZILVER",CB15="ZILVER")),"ZILVER",IF(AND(OR(BW15="BRONS",BX15="BRONS")),"BRONS","GROEN")))</f>
        <v>GROEN</v>
      </c>
      <c r="BU14" s="115"/>
      <c r="BV14" s="116"/>
      <c r="BW14" s="115"/>
      <c r="BX14" s="54"/>
      <c r="BY14" s="115"/>
      <c r="BZ14" s="116"/>
      <c r="CA14" s="115"/>
      <c r="CB14" s="54"/>
      <c r="CC14" s="115"/>
      <c r="CD14" s="54"/>
      <c r="CE14" s="117"/>
      <c r="CF14" s="54"/>
    </row>
    <row r="15" spans="1:85" ht="13.5" customHeight="1" thickBot="1">
      <c r="A15" s="421"/>
      <c r="B15" s="103"/>
      <c r="C15" s="33" t="str">
        <f>IF(C14=0,"-",IF(C14&lt;=C$4,"G","-"))</f>
        <v>-</v>
      </c>
      <c r="D15" s="34" t="str">
        <f>IF(C14=0,"-",IF(C14&lt;=C$5,"Z","-"))</f>
        <v>-</v>
      </c>
      <c r="E15" s="35" t="str">
        <f>IF(C14=0,"-",IF(C14&lt;=C$6,"B","-"))</f>
        <v>-</v>
      </c>
      <c r="F15" s="33" t="str">
        <f>IF(F14=0,"-",IF(F14&lt;=F$4,"G","-"))</f>
        <v>-</v>
      </c>
      <c r="G15" s="34" t="str">
        <f>IF(F14=0,"-",IF(F14&lt;=F$5,"Z","-"))</f>
        <v>-</v>
      </c>
      <c r="H15" s="35" t="str">
        <f>IF(F14=0,"-",IF(F14&lt;=F$6,"B","-"))</f>
        <v>-</v>
      </c>
      <c r="I15" s="33" t="str">
        <f>IF(I14=0,"-",IF(I14&lt;=I$4,"G","-"))</f>
        <v>-</v>
      </c>
      <c r="J15" s="34" t="str">
        <f>IF(I14=0,"-",IF(I14&lt;=I$5,"Z","-"))</f>
        <v>-</v>
      </c>
      <c r="K15" s="35" t="str">
        <f>IF(I14=0,"-",IF(I14&lt;=I$6,"B","-"))</f>
        <v>-</v>
      </c>
      <c r="L15" s="33" t="str">
        <f>IF(L14=0,"-",IF(L14&lt;=L$4,"G","-"))</f>
        <v>-</v>
      </c>
      <c r="M15" s="34" t="str">
        <f>IF(L14=0,"-",IF(L14&lt;=L$5,"Z","-"))</f>
        <v>-</v>
      </c>
      <c r="N15" s="35" t="str">
        <f>IF(L14=0,"-",IF(L14&lt;=L$6,"B","-"))</f>
        <v>-</v>
      </c>
      <c r="O15" s="33" t="str">
        <f>IF(O14=0,"-",IF(O14&lt;=O$4,"G","-"))</f>
        <v>-</v>
      </c>
      <c r="P15" s="34" t="str">
        <f>IF(O14=0,"-",IF(O14&lt;=O$5,"Z","-"))</f>
        <v>-</v>
      </c>
      <c r="Q15" s="35" t="str">
        <f>IF(O14=0,"-",IF(O14&lt;=O$6,"B","-"))</f>
        <v>-</v>
      </c>
      <c r="R15" s="33" t="str">
        <f>IF(R14=0,"-",IF(R14&lt;=R$4,"G","-"))</f>
        <v>-</v>
      </c>
      <c r="S15" s="34" t="str">
        <f>IF(R14=0,"-",IF(R14&lt;=R$5,"Z","-"))</f>
        <v>-</v>
      </c>
      <c r="T15" s="35" t="str">
        <f>IF(R14=0,"-",IF(R14&lt;=R$6,"B","-"))</f>
        <v>-</v>
      </c>
      <c r="U15" s="33" t="str">
        <f>IF(U14=0,"-",IF(U14&lt;=U$4,"G","-"))</f>
        <v>-</v>
      </c>
      <c r="V15" s="34" t="str">
        <f>IF(U14=0,"-",IF(U14&lt;=U$5,"Z","-"))</f>
        <v>-</v>
      </c>
      <c r="W15" s="35" t="str">
        <f>IF(U14=0,"-",IF(U14&lt;=U$6,"B","-"))</f>
        <v>-</v>
      </c>
      <c r="X15" s="33" t="str">
        <f>IF(X14=0,"-",IF(X14&lt;=X$4,"G","-"))</f>
        <v>-</v>
      </c>
      <c r="Y15" s="34" t="str">
        <f>IF(X14=0,"-",IF(X14&lt;=X$5,"Z","-"))</f>
        <v>-</v>
      </c>
      <c r="Z15" s="35" t="str">
        <f>IF(X14=0,"-",IF(X14&lt;=X$6,"B","-"))</f>
        <v>-</v>
      </c>
      <c r="AA15" s="33" t="str">
        <f>IF(AA14=0,"-",IF(AA14&lt;=AA$4,"G","-"))</f>
        <v>-</v>
      </c>
      <c r="AB15" s="34" t="str">
        <f>IF(AA14=0,"-",IF(AA14&lt;=AA$5,"Z","-"))</f>
        <v>-</v>
      </c>
      <c r="AC15" s="35" t="str">
        <f>IF(AA14=0,"-",IF(AA14&lt;=AA$6,"B","-"))</f>
        <v>-</v>
      </c>
      <c r="AD15" s="33" t="str">
        <f>IF(AD14=0,"-",IF(AD14&lt;=AD$4,"G","-"))</f>
        <v>-</v>
      </c>
      <c r="AE15" s="34" t="str">
        <f>IF(AD14=0,"-",IF(AD14&lt;=AD$5,"Z","-"))</f>
        <v>-</v>
      </c>
      <c r="AF15" s="35" t="str">
        <f>IF(AD14=0,"-",IF(AD14&lt;=AD$6,"B","-"))</f>
        <v>-</v>
      </c>
      <c r="AG15" s="33" t="str">
        <f>IF(AG14=0,"-",IF(AG14&lt;=AG$4,"G","-"))</f>
        <v>-</v>
      </c>
      <c r="AH15" s="34" t="str">
        <f>IF(AG14=0,"-",IF(AG14&lt;=AG$5,"Z","-"))</f>
        <v>-</v>
      </c>
      <c r="AI15" s="35" t="str">
        <f>IF(AG14=0,"-",IF(AG14&lt;=AG$6,"B","-"))</f>
        <v>-</v>
      </c>
      <c r="AJ15" s="33" t="str">
        <f>IF(AJ14=0,"-",IF(AJ14&lt;=AJ$4,"G","-"))</f>
        <v>-</v>
      </c>
      <c r="AK15" s="34" t="str">
        <f>IF(AJ14=0,"-",IF(AJ14&lt;=AJ$5,"Z","-"))</f>
        <v>-</v>
      </c>
      <c r="AL15" s="35" t="str">
        <f>IF(AJ14=0,"-",IF(AJ14&lt;=AJ$6,"B","-"))</f>
        <v>-</v>
      </c>
      <c r="AM15" s="33" t="str">
        <f>IF(AM14=0,"-",IF(AM14&lt;=AM$4,"G","-"))</f>
        <v>-</v>
      </c>
      <c r="AN15" s="34" t="str">
        <f>IF(AM14=0,"-",IF(AM14&lt;=AM$5,"Z","-"))</f>
        <v>-</v>
      </c>
      <c r="AO15" s="35" t="str">
        <f>IF(AM14=0,"-",IF(AM14&lt;=AM$6,"B","-"))</f>
        <v>-</v>
      </c>
      <c r="AP15" s="33" t="str">
        <f>IF(AP14=0,"-",IF(AP14&lt;=AP$4,"G","-"))</f>
        <v>-</v>
      </c>
      <c r="AQ15" s="34" t="str">
        <f>IF(AP14=0,"-",IF(AP14&lt;=AP$5,"Z","-"))</f>
        <v>-</v>
      </c>
      <c r="AR15" s="35" t="str">
        <f>IF(AP14=0,"-",IF(AP14&lt;=AP$6,"B","-"))</f>
        <v>-</v>
      </c>
      <c r="AS15" s="33" t="str">
        <f>IF(AS14=0,"-",IF(AS14&lt;=AS$4,"G","-"))</f>
        <v>-</v>
      </c>
      <c r="AT15" s="34" t="str">
        <f>IF(AS14=0,"-",IF(AS14&lt;=AS$5,"Z","-"))</f>
        <v>-</v>
      </c>
      <c r="AU15" s="35" t="str">
        <f>IF(AS14=0,"-",IF(AS14&lt;=AS$6,"B","-"))</f>
        <v>-</v>
      </c>
      <c r="AV15" s="33" t="str">
        <f>IF(AV14=0,"-",IF(AV14&gt;=AV$4,"G","-"))</f>
        <v>-</v>
      </c>
      <c r="AW15" s="34" t="str">
        <f>IF(AV14=0,"-",IF(AV14&gt;=AV$5,"Z","-"))</f>
        <v>-</v>
      </c>
      <c r="AX15" s="35" t="str">
        <f>IF(AV14=0,"-",IF(AV14&gt;=AV$6,"B","-"))</f>
        <v>-</v>
      </c>
      <c r="AY15" s="33" t="str">
        <f>IF(AY14=0,"-",IF(AY14&gt;=AY$4,"G","-"))</f>
        <v>-</v>
      </c>
      <c r="AZ15" s="34" t="str">
        <f>IF(AY14=0,"-",IF(AY14&gt;=AY$5,"Z","-"))</f>
        <v>-</v>
      </c>
      <c r="BA15" s="35" t="str">
        <f>IF(AY14=0,"-",IF(AY14&gt;=AY$6,"B","-"))</f>
        <v>-</v>
      </c>
      <c r="BB15" s="33" t="str">
        <f>IF(BB14=0,"-",IF(BB14&gt;=BB$4,"G","-"))</f>
        <v>-</v>
      </c>
      <c r="BC15" s="34" t="str">
        <f>IF(BB14=0,"-",IF(BB14&gt;=BB$5,"Z","-"))</f>
        <v>-</v>
      </c>
      <c r="BD15" s="35" t="str">
        <f>IF(BB14=0,"-",IF(BB14&gt;=BB$6,"B","-"))</f>
        <v>-</v>
      </c>
      <c r="BE15" s="33" t="str">
        <f>IF(BE14=0,"-",IF(BE14&gt;=BE$4,"G","-"))</f>
        <v>-</v>
      </c>
      <c r="BF15" s="34" t="str">
        <f>IF(BE14=0,"-",IF(BE14&gt;=BE$5,"Z","-"))</f>
        <v>-</v>
      </c>
      <c r="BG15" s="35" t="str">
        <f>IF(BE14=0,"-",IF(BE14&gt;=BE$6,"B","-"))</f>
        <v>-</v>
      </c>
      <c r="BH15" s="33" t="str">
        <f>IF(BH14=0,"-",IF(BH14&gt;=BH$4,"G","-"))</f>
        <v>-</v>
      </c>
      <c r="BI15" s="34" t="str">
        <f>IF(BH14=0,"-",IF(BH14&gt;=BH$5,"Z","-"))</f>
        <v>-</v>
      </c>
      <c r="BJ15" s="35" t="str">
        <f>IF(BH14=0,"-",IF(BH14&gt;=BH$6,"B","-"))</f>
        <v>-</v>
      </c>
      <c r="BK15" s="33" t="str">
        <f>IF(BK14=0,"-",IF(BK14&gt;=BK$4,"G","-"))</f>
        <v>-</v>
      </c>
      <c r="BL15" s="34" t="str">
        <f>IF(BK14=0,"-",IF(BK14&gt;=BK$5,"Z","-"))</f>
        <v>-</v>
      </c>
      <c r="BM15" s="35" t="str">
        <f>IF(BK14=0,"-",IF(BK14&gt;=BK$6,"B","-"))</f>
        <v>-</v>
      </c>
      <c r="BN15" s="33" t="str">
        <f>IF(BN14=0,"-",IF(BN14&gt;=BN$4,"G","-"))</f>
        <v>-</v>
      </c>
      <c r="BO15" s="34" t="str">
        <f>IF(BN14=0,"-",IF(BN14&gt;=BN$5,"Z","-"))</f>
        <v>-</v>
      </c>
      <c r="BP15" s="35" t="str">
        <f>IF(BN14=0,"-",IF(BN14&gt;=BN$6,"B","-"))</f>
        <v>-</v>
      </c>
      <c r="BQ15" s="33" t="str">
        <f>IF(BQ14=0,"-",IF(BQ14&gt;=BQ$4,"G","-"))</f>
        <v>-</v>
      </c>
      <c r="BR15" s="34" t="str">
        <f>IF(BQ14=0,"-",IF(BQ14&gt;=BQ$5,"Z","-"))</f>
        <v>-</v>
      </c>
      <c r="BS15" s="35" t="str">
        <f>IF(BQ14=0,"-",IF(BQ14&gt;=BQ$6,"B","-"))</f>
        <v>-</v>
      </c>
      <c r="BT15" s="183" t="e">
        <f>IF(AND(OR(#REF!="Brons",#REF!="Brons")),"Brons","-")</f>
        <v>#REF!</v>
      </c>
      <c r="BU15" s="104">
        <f>COUNTIF(C15:AU15,"B")</f>
        <v>0</v>
      </c>
      <c r="BV15" s="118">
        <f>COUNTIF(AV15:BS15,"B")</f>
        <v>0</v>
      </c>
      <c r="BW15" s="33" t="b">
        <f>IF(AND(BU15&gt;=3,BV15&gt;=4),"BRONS")</f>
        <v>0</v>
      </c>
      <c r="BX15" s="35" t="b">
        <f>IF(AND(BU15&gt;=4,BV15&gt;=3),"BRONS")</f>
        <v>0</v>
      </c>
      <c r="BY15" s="104">
        <f>COUNTIF(C15:AU15,"Z")</f>
        <v>0</v>
      </c>
      <c r="BZ15" s="118">
        <f>COUNTIF(AV15:BS15,"Z")</f>
        <v>0</v>
      </c>
      <c r="CA15" s="33" t="b">
        <f>IF(AND(BY15&gt;=3,BZ15&gt;=4),"ZILVER")</f>
        <v>0</v>
      </c>
      <c r="CB15" s="35" t="b">
        <f>IF(AND(BY15&gt;=4,BZ15&gt;=3),"ZILVER")</f>
        <v>0</v>
      </c>
      <c r="CC15" s="104">
        <f>COUNTIF(C15:AU15,"G")</f>
        <v>0</v>
      </c>
      <c r="CD15" s="67">
        <f>COUNTIF(AV15:BS15,"G")</f>
        <v>0</v>
      </c>
      <c r="CE15" s="80" t="b">
        <f>IF(AND(CC15&gt;=3,CD15&gt;=4),"GOUD")</f>
        <v>0</v>
      </c>
      <c r="CF15" s="35" t="b">
        <f>IF(AND(CC15&gt;=4,CD15&gt;=3),"GOUD")</f>
        <v>0</v>
      </c>
    </row>
    <row r="16" spans="1:85" ht="13.5" customHeight="1">
      <c r="A16" s="420"/>
      <c r="B16" s="102"/>
      <c r="C16" s="259"/>
      <c r="D16" s="260"/>
      <c r="E16" s="261"/>
      <c r="F16" s="260"/>
      <c r="G16" s="260"/>
      <c r="H16" s="260"/>
      <c r="I16" s="259"/>
      <c r="J16" s="260"/>
      <c r="K16" s="261"/>
      <c r="L16" s="259"/>
      <c r="M16" s="260"/>
      <c r="N16" s="261"/>
      <c r="O16" s="375"/>
      <c r="P16" s="254"/>
      <c r="Q16" s="376"/>
      <c r="R16" s="254"/>
      <c r="S16" s="254"/>
      <c r="T16" s="254"/>
      <c r="U16" s="375"/>
      <c r="V16" s="254"/>
      <c r="W16" s="376"/>
      <c r="X16" s="254"/>
      <c r="Y16" s="254"/>
      <c r="Z16" s="254"/>
      <c r="AA16" s="375"/>
      <c r="AB16" s="254"/>
      <c r="AC16" s="376"/>
      <c r="AD16" s="254"/>
      <c r="AE16" s="254"/>
      <c r="AF16" s="254"/>
      <c r="AG16" s="375"/>
      <c r="AH16" s="254"/>
      <c r="AI16" s="376"/>
      <c r="AJ16" s="254"/>
      <c r="AK16" s="254"/>
      <c r="AL16" s="254"/>
      <c r="AM16" s="375"/>
      <c r="AN16" s="254"/>
      <c r="AO16" s="376"/>
      <c r="AP16" s="254"/>
      <c r="AQ16" s="254"/>
      <c r="AR16" s="254"/>
      <c r="AS16" s="375"/>
      <c r="AT16" s="254"/>
      <c r="AU16" s="376"/>
      <c r="AV16" s="256"/>
      <c r="AW16" s="256"/>
      <c r="AX16" s="256"/>
      <c r="AY16" s="255"/>
      <c r="AZ16" s="256"/>
      <c r="BA16" s="257"/>
      <c r="BB16" s="256"/>
      <c r="BC16" s="256"/>
      <c r="BD16" s="256"/>
      <c r="BE16" s="255"/>
      <c r="BF16" s="256"/>
      <c r="BG16" s="257"/>
      <c r="BH16" s="256"/>
      <c r="BI16" s="256"/>
      <c r="BJ16" s="256"/>
      <c r="BK16" s="255"/>
      <c r="BL16" s="256"/>
      <c r="BM16" s="257"/>
      <c r="BN16" s="256"/>
      <c r="BO16" s="256"/>
      <c r="BP16" s="256"/>
      <c r="BQ16" s="255"/>
      <c r="BR16" s="256"/>
      <c r="BS16" s="257"/>
      <c r="BT16" s="182" t="str">
        <f>IF(AND(OR(CE17="GOUD",CF17="GOUD")),"GOUD",IF(AND(OR(CA17="ZILVER",CB17="ZILVER")),"ZILVER",IF(AND(OR(BW17="BRONS",BX17="BRONS")),"BRONS","GROEN")))</f>
        <v>GROEN</v>
      </c>
      <c r="BU16" s="115"/>
      <c r="BV16" s="116"/>
      <c r="BW16" s="115"/>
      <c r="BX16" s="54"/>
      <c r="BY16" s="115"/>
      <c r="BZ16" s="116"/>
      <c r="CA16" s="115"/>
      <c r="CB16" s="54"/>
      <c r="CC16" s="115"/>
      <c r="CD16" s="54"/>
      <c r="CE16" s="117"/>
      <c r="CF16" s="54"/>
    </row>
    <row r="17" spans="1:84" ht="13.5" customHeight="1" thickBot="1">
      <c r="A17" s="421"/>
      <c r="B17" s="103"/>
      <c r="C17" s="33" t="str">
        <f>IF(C16=0,"-",IF(C16&lt;=C$4,"G","-"))</f>
        <v>-</v>
      </c>
      <c r="D17" s="34" t="str">
        <f>IF(C16=0,"-",IF(C16&lt;=C$5,"Z","-"))</f>
        <v>-</v>
      </c>
      <c r="E17" s="35" t="str">
        <f>IF(C16=0,"-",IF(C16&lt;=C$6,"B","-"))</f>
        <v>-</v>
      </c>
      <c r="F17" s="33" t="str">
        <f>IF(F16=0,"-",IF(F16&lt;=F$4,"G","-"))</f>
        <v>-</v>
      </c>
      <c r="G17" s="34" t="str">
        <f>IF(F16=0,"-",IF(F16&lt;=F$5,"Z","-"))</f>
        <v>-</v>
      </c>
      <c r="H17" s="35" t="str">
        <f>IF(F16=0,"-",IF(F16&lt;=F$6,"B","-"))</f>
        <v>-</v>
      </c>
      <c r="I17" s="33" t="str">
        <f>IF(I16=0,"-",IF(I16&lt;=I$4,"G","-"))</f>
        <v>-</v>
      </c>
      <c r="J17" s="34" t="str">
        <f>IF(I16=0,"-",IF(I16&lt;=I$5,"Z","-"))</f>
        <v>-</v>
      </c>
      <c r="K17" s="35" t="str">
        <f>IF(I16=0,"-",IF(I16&lt;=I$6,"B","-"))</f>
        <v>-</v>
      </c>
      <c r="L17" s="33" t="str">
        <f>IF(L16=0,"-",IF(L16&lt;=L$4,"G","-"))</f>
        <v>-</v>
      </c>
      <c r="M17" s="34" t="str">
        <f>IF(L16=0,"-",IF(L16&lt;=L$5,"Z","-"))</f>
        <v>-</v>
      </c>
      <c r="N17" s="35" t="str">
        <f>IF(L16=0,"-",IF(L16&lt;=L$6,"B","-"))</f>
        <v>-</v>
      </c>
      <c r="O17" s="33" t="str">
        <f>IF(O16=0,"-",IF(O16&lt;=O$4,"G","-"))</f>
        <v>-</v>
      </c>
      <c r="P17" s="34" t="str">
        <f>IF(O16=0,"-",IF(O16&lt;=O$5,"Z","-"))</f>
        <v>-</v>
      </c>
      <c r="Q17" s="35" t="str">
        <f>IF(O16=0,"-",IF(O16&lt;=O$6,"B","-"))</f>
        <v>-</v>
      </c>
      <c r="R17" s="33" t="str">
        <f>IF(R16=0,"-",IF(R16&lt;=R$4,"G","-"))</f>
        <v>-</v>
      </c>
      <c r="S17" s="34" t="str">
        <f>IF(R16=0,"-",IF(R16&lt;=R$5,"Z","-"))</f>
        <v>-</v>
      </c>
      <c r="T17" s="35" t="str">
        <f>IF(R16=0,"-",IF(R16&lt;=R$6,"B","-"))</f>
        <v>-</v>
      </c>
      <c r="U17" s="33" t="str">
        <f>IF(U16=0,"-",IF(U16&lt;=U$4,"G","-"))</f>
        <v>-</v>
      </c>
      <c r="V17" s="34" t="str">
        <f>IF(U16=0,"-",IF(U16&lt;=U$5,"Z","-"))</f>
        <v>-</v>
      </c>
      <c r="W17" s="35" t="str">
        <f>IF(U16=0,"-",IF(U16&lt;=U$6,"B","-"))</f>
        <v>-</v>
      </c>
      <c r="X17" s="33" t="str">
        <f>IF(X16=0,"-",IF(X16&lt;=X$4,"G","-"))</f>
        <v>-</v>
      </c>
      <c r="Y17" s="34" t="str">
        <f>IF(X16=0,"-",IF(X16&lt;=X$5,"Z","-"))</f>
        <v>-</v>
      </c>
      <c r="Z17" s="35" t="str">
        <f>IF(X16=0,"-",IF(X16&lt;=X$6,"B","-"))</f>
        <v>-</v>
      </c>
      <c r="AA17" s="33" t="str">
        <f>IF(AA16=0,"-",IF(AA16&lt;=AA$4,"G","-"))</f>
        <v>-</v>
      </c>
      <c r="AB17" s="34" t="str">
        <f>IF(AA16=0,"-",IF(AA16&lt;=AA$5,"Z","-"))</f>
        <v>-</v>
      </c>
      <c r="AC17" s="35" t="str">
        <f>IF(AA16=0,"-",IF(AA16&lt;=AA$6,"B","-"))</f>
        <v>-</v>
      </c>
      <c r="AD17" s="33" t="str">
        <f>IF(AD16=0,"-",IF(AD16&lt;=AD$4,"G","-"))</f>
        <v>-</v>
      </c>
      <c r="AE17" s="34" t="str">
        <f>IF(AD16=0,"-",IF(AD16&lt;=AD$5,"Z","-"))</f>
        <v>-</v>
      </c>
      <c r="AF17" s="35" t="str">
        <f>IF(AD16=0,"-",IF(AD16&lt;=AD$6,"B","-"))</f>
        <v>-</v>
      </c>
      <c r="AG17" s="33" t="str">
        <f>IF(AG16=0,"-",IF(AG16&lt;=AG$4,"G","-"))</f>
        <v>-</v>
      </c>
      <c r="AH17" s="34" t="str">
        <f>IF(AG16=0,"-",IF(AG16&lt;=AG$5,"Z","-"))</f>
        <v>-</v>
      </c>
      <c r="AI17" s="35" t="str">
        <f>IF(AG16=0,"-",IF(AG16&lt;=AG$6,"B","-"))</f>
        <v>-</v>
      </c>
      <c r="AJ17" s="33" t="str">
        <f>IF(AJ16=0,"-",IF(AJ16&lt;=AJ$4,"G","-"))</f>
        <v>-</v>
      </c>
      <c r="AK17" s="34" t="str">
        <f>IF(AJ16=0,"-",IF(AJ16&lt;=AJ$5,"Z","-"))</f>
        <v>-</v>
      </c>
      <c r="AL17" s="35" t="str">
        <f>IF(AJ16=0,"-",IF(AJ16&lt;=AJ$6,"B","-"))</f>
        <v>-</v>
      </c>
      <c r="AM17" s="33" t="str">
        <f>IF(AM16=0,"-",IF(AM16&lt;=AM$4,"G","-"))</f>
        <v>-</v>
      </c>
      <c r="AN17" s="34" t="str">
        <f>IF(AM16=0,"-",IF(AM16&lt;=AM$5,"Z","-"))</f>
        <v>-</v>
      </c>
      <c r="AO17" s="35" t="str">
        <f>IF(AM16=0,"-",IF(AM16&lt;=AM$6,"B","-"))</f>
        <v>-</v>
      </c>
      <c r="AP17" s="33" t="str">
        <f>IF(AP16=0,"-",IF(AP16&lt;=AP$4,"G","-"))</f>
        <v>-</v>
      </c>
      <c r="AQ17" s="34" t="str">
        <f>IF(AP16=0,"-",IF(AP16&lt;=AP$5,"Z","-"))</f>
        <v>-</v>
      </c>
      <c r="AR17" s="35" t="str">
        <f>IF(AP16=0,"-",IF(AP16&lt;=AP$6,"B","-"))</f>
        <v>-</v>
      </c>
      <c r="AS17" s="33" t="str">
        <f>IF(AS16=0,"-",IF(AS16&lt;=AS$4,"G","-"))</f>
        <v>-</v>
      </c>
      <c r="AT17" s="34" t="str">
        <f>IF(AS16=0,"-",IF(AS16&lt;=AS$5,"Z","-"))</f>
        <v>-</v>
      </c>
      <c r="AU17" s="35" t="str">
        <f>IF(AS16=0,"-",IF(AS16&lt;=AS$6,"B","-"))</f>
        <v>-</v>
      </c>
      <c r="AV17" s="33" t="str">
        <f>IF(AV16=0,"-",IF(AV16&gt;=AV$4,"G","-"))</f>
        <v>-</v>
      </c>
      <c r="AW17" s="34" t="str">
        <f>IF(AV16=0,"-",IF(AV16&gt;=AV$5,"Z","-"))</f>
        <v>-</v>
      </c>
      <c r="AX17" s="35" t="str">
        <f>IF(AV16=0,"-",IF(AV16&gt;=AV$6,"B","-"))</f>
        <v>-</v>
      </c>
      <c r="AY17" s="33" t="str">
        <f>IF(AY16=0,"-",IF(AY16&gt;=AY$4,"G","-"))</f>
        <v>-</v>
      </c>
      <c r="AZ17" s="34" t="str">
        <f>IF(AY16=0,"-",IF(AY16&gt;=AY$5,"Z","-"))</f>
        <v>-</v>
      </c>
      <c r="BA17" s="35" t="str">
        <f>IF(AY16=0,"-",IF(AY16&gt;=AY$6,"B","-"))</f>
        <v>-</v>
      </c>
      <c r="BB17" s="33" t="str">
        <f>IF(BB16=0,"-",IF(BB16&gt;=BB$4,"G","-"))</f>
        <v>-</v>
      </c>
      <c r="BC17" s="34" t="str">
        <f>IF(BB16=0,"-",IF(BB16&gt;=BB$5,"Z","-"))</f>
        <v>-</v>
      </c>
      <c r="BD17" s="35" t="str">
        <f>IF(BB16=0,"-",IF(BB16&gt;=BB$6,"B","-"))</f>
        <v>-</v>
      </c>
      <c r="BE17" s="33" t="str">
        <f>IF(BE16=0,"-",IF(BE16&gt;=BE$4,"G","-"))</f>
        <v>-</v>
      </c>
      <c r="BF17" s="34" t="str">
        <f>IF(BE16=0,"-",IF(BE16&gt;=BE$5,"Z","-"))</f>
        <v>-</v>
      </c>
      <c r="BG17" s="35" t="str">
        <f>IF(BE16=0,"-",IF(BE16&gt;=BE$6,"B","-"))</f>
        <v>-</v>
      </c>
      <c r="BH17" s="33" t="str">
        <f>IF(BH16=0,"-",IF(BH16&gt;=BH$4,"G","-"))</f>
        <v>-</v>
      </c>
      <c r="BI17" s="34" t="str">
        <f>IF(BH16=0,"-",IF(BH16&gt;=BH$5,"Z","-"))</f>
        <v>-</v>
      </c>
      <c r="BJ17" s="35" t="str">
        <f>IF(BH16=0,"-",IF(BH16&gt;=BH$6,"B","-"))</f>
        <v>-</v>
      </c>
      <c r="BK17" s="33" t="str">
        <f>IF(BK16=0,"-",IF(BK16&gt;=BK$4,"G","-"))</f>
        <v>-</v>
      </c>
      <c r="BL17" s="34" t="str">
        <f>IF(BK16=0,"-",IF(BK16&gt;=BK$5,"Z","-"))</f>
        <v>-</v>
      </c>
      <c r="BM17" s="35" t="str">
        <f>IF(BK16=0,"-",IF(BK16&gt;=BK$6,"B","-"))</f>
        <v>-</v>
      </c>
      <c r="BN17" s="33" t="str">
        <f>IF(BN16=0,"-",IF(BN16&gt;=BN$4,"G","-"))</f>
        <v>-</v>
      </c>
      <c r="BO17" s="34" t="str">
        <f>IF(BN16=0,"-",IF(BN16&gt;=BN$5,"Z","-"))</f>
        <v>-</v>
      </c>
      <c r="BP17" s="35" t="str">
        <f>IF(BN16=0,"-",IF(BN16&gt;=BN$6,"B","-"))</f>
        <v>-</v>
      </c>
      <c r="BQ17" s="33" t="str">
        <f>IF(BQ16=0,"-",IF(BQ16&gt;=BQ$4,"G","-"))</f>
        <v>-</v>
      </c>
      <c r="BR17" s="34" t="str">
        <f>IF(BQ16=0,"-",IF(BQ16&gt;=BQ$5,"Z","-"))</f>
        <v>-</v>
      </c>
      <c r="BS17" s="35" t="str">
        <f>IF(BQ16=0,"-",IF(BQ16&gt;=BQ$6,"B","-"))</f>
        <v>-</v>
      </c>
      <c r="BT17" s="183" t="e">
        <f>IF(AND(OR(#REF!="Brons",#REF!="Brons")),"Brons","-")</f>
        <v>#REF!</v>
      </c>
      <c r="BU17" s="104">
        <f>COUNTIF(C17:AU17,"B")</f>
        <v>0</v>
      </c>
      <c r="BV17" s="118">
        <f>COUNTIF(AV17:BS17,"B")</f>
        <v>0</v>
      </c>
      <c r="BW17" s="33" t="b">
        <f>IF(AND(BU17&gt;=3,BV17&gt;=4),"BRONS")</f>
        <v>0</v>
      </c>
      <c r="BX17" s="35" t="b">
        <f>IF(AND(BU17&gt;=4,BV17&gt;=3),"BRONS")</f>
        <v>0</v>
      </c>
      <c r="BY17" s="104">
        <f>COUNTIF(C17:AU17,"Z")</f>
        <v>0</v>
      </c>
      <c r="BZ17" s="118">
        <f>COUNTIF(AV17:BS17,"Z")</f>
        <v>0</v>
      </c>
      <c r="CA17" s="33" t="b">
        <f>IF(AND(BY17&gt;=3,BZ17&gt;=4),"ZILVER")</f>
        <v>0</v>
      </c>
      <c r="CB17" s="35" t="b">
        <f>IF(AND(BY17&gt;=4,BZ17&gt;=3),"ZILVER")</f>
        <v>0</v>
      </c>
      <c r="CC17" s="104">
        <f>COUNTIF(C17:AU17,"G")</f>
        <v>0</v>
      </c>
      <c r="CD17" s="67">
        <f>COUNTIF(AV17:BS17,"G")</f>
        <v>0</v>
      </c>
      <c r="CE17" s="80" t="b">
        <f>IF(AND(CC17&gt;=3,CD17&gt;=4),"GOUD")</f>
        <v>0</v>
      </c>
      <c r="CF17" s="35" t="b">
        <f>IF(AND(CC17&gt;=4,CD17&gt;=3),"GOUD")</f>
        <v>0</v>
      </c>
    </row>
    <row r="18" spans="1:84" ht="13.5" customHeight="1">
      <c r="A18" s="420"/>
      <c r="B18" s="102"/>
      <c r="C18" s="259"/>
      <c r="D18" s="260"/>
      <c r="E18" s="261"/>
      <c r="F18" s="260"/>
      <c r="G18" s="260"/>
      <c r="H18" s="260"/>
      <c r="I18" s="259"/>
      <c r="J18" s="260"/>
      <c r="K18" s="261"/>
      <c r="L18" s="259"/>
      <c r="M18" s="260"/>
      <c r="N18" s="261"/>
      <c r="O18" s="375"/>
      <c r="P18" s="254"/>
      <c r="Q18" s="376"/>
      <c r="R18" s="254"/>
      <c r="S18" s="254"/>
      <c r="T18" s="254"/>
      <c r="U18" s="375"/>
      <c r="V18" s="254"/>
      <c r="W18" s="376"/>
      <c r="X18" s="254"/>
      <c r="Y18" s="254"/>
      <c r="Z18" s="254"/>
      <c r="AA18" s="375"/>
      <c r="AB18" s="254"/>
      <c r="AC18" s="376"/>
      <c r="AD18" s="254"/>
      <c r="AE18" s="254"/>
      <c r="AF18" s="254"/>
      <c r="AG18" s="375"/>
      <c r="AH18" s="254"/>
      <c r="AI18" s="376"/>
      <c r="AJ18" s="254"/>
      <c r="AK18" s="254"/>
      <c r="AL18" s="254"/>
      <c r="AM18" s="375"/>
      <c r="AN18" s="254"/>
      <c r="AO18" s="376"/>
      <c r="AP18" s="254"/>
      <c r="AQ18" s="254"/>
      <c r="AR18" s="254"/>
      <c r="AS18" s="375"/>
      <c r="AT18" s="254"/>
      <c r="AU18" s="376"/>
      <c r="AV18" s="256"/>
      <c r="AW18" s="256"/>
      <c r="AX18" s="256"/>
      <c r="AY18" s="255"/>
      <c r="AZ18" s="256"/>
      <c r="BA18" s="257"/>
      <c r="BB18" s="256"/>
      <c r="BC18" s="256"/>
      <c r="BD18" s="256"/>
      <c r="BE18" s="255"/>
      <c r="BF18" s="256"/>
      <c r="BG18" s="257"/>
      <c r="BH18" s="256"/>
      <c r="BI18" s="256"/>
      <c r="BJ18" s="256"/>
      <c r="BK18" s="255"/>
      <c r="BL18" s="256"/>
      <c r="BM18" s="257"/>
      <c r="BN18" s="256"/>
      <c r="BO18" s="256"/>
      <c r="BP18" s="256"/>
      <c r="BQ18" s="255"/>
      <c r="BR18" s="256"/>
      <c r="BS18" s="257"/>
      <c r="BT18" s="182" t="str">
        <f>IF(AND(OR(CE19="GOUD",CF19="GOUD")),"GOUD",IF(AND(OR(CA19="ZILVER",CB19="ZILVER")),"ZILVER",IF(AND(OR(BW19="BRONS",BX19="BRONS")),"BRONS","GROEN")))</f>
        <v>GROEN</v>
      </c>
      <c r="BU18" s="115"/>
      <c r="BV18" s="116"/>
      <c r="BW18" s="115"/>
      <c r="BX18" s="54"/>
      <c r="BY18" s="115"/>
      <c r="BZ18" s="116"/>
      <c r="CA18" s="115"/>
      <c r="CB18" s="54"/>
      <c r="CC18" s="115"/>
      <c r="CD18" s="54"/>
      <c r="CE18" s="117"/>
      <c r="CF18" s="54"/>
    </row>
    <row r="19" spans="1:84" ht="13.5" customHeight="1" thickBot="1">
      <c r="A19" s="421"/>
      <c r="B19" s="103"/>
      <c r="C19" s="33" t="str">
        <f>IF(C18=0,"-",IF(C18&lt;=C$4,"G","-"))</f>
        <v>-</v>
      </c>
      <c r="D19" s="34" t="str">
        <f>IF(C18=0,"-",IF(C18&lt;=C$5,"Z","-"))</f>
        <v>-</v>
      </c>
      <c r="E19" s="35" t="str">
        <f>IF(C18=0,"-",IF(C18&lt;=C$6,"B","-"))</f>
        <v>-</v>
      </c>
      <c r="F19" s="33" t="str">
        <f>IF(F18=0,"-",IF(F18&lt;=F$4,"G","-"))</f>
        <v>-</v>
      </c>
      <c r="G19" s="34" t="str">
        <f>IF(F18=0,"-",IF(F18&lt;=F$5,"Z","-"))</f>
        <v>-</v>
      </c>
      <c r="H19" s="35" t="str">
        <f>IF(F18=0,"-",IF(F18&lt;=F$6,"B","-"))</f>
        <v>-</v>
      </c>
      <c r="I19" s="33" t="str">
        <f>IF(I18=0,"-",IF(I18&lt;=I$4,"G","-"))</f>
        <v>-</v>
      </c>
      <c r="J19" s="34" t="str">
        <f>IF(I18=0,"-",IF(I18&lt;=I$5,"Z","-"))</f>
        <v>-</v>
      </c>
      <c r="K19" s="35" t="str">
        <f>IF(I18=0,"-",IF(I18&lt;=I$6,"B","-"))</f>
        <v>-</v>
      </c>
      <c r="L19" s="33" t="str">
        <f>IF(L18=0,"-",IF(L18&lt;=L$4,"G","-"))</f>
        <v>-</v>
      </c>
      <c r="M19" s="34" t="str">
        <f>IF(L18=0,"-",IF(L18&lt;=L$5,"Z","-"))</f>
        <v>-</v>
      </c>
      <c r="N19" s="35" t="str">
        <f>IF(L18=0,"-",IF(L18&lt;=L$6,"B","-"))</f>
        <v>-</v>
      </c>
      <c r="O19" s="33" t="str">
        <f>IF(O18=0,"-",IF(O18&lt;=O$4,"G","-"))</f>
        <v>-</v>
      </c>
      <c r="P19" s="34" t="str">
        <f>IF(O18=0,"-",IF(O18&lt;=O$5,"Z","-"))</f>
        <v>-</v>
      </c>
      <c r="Q19" s="35" t="str">
        <f>IF(O18=0,"-",IF(O18&lt;=O$6,"B","-"))</f>
        <v>-</v>
      </c>
      <c r="R19" s="33" t="str">
        <f>IF(R18=0,"-",IF(R18&lt;=R$4,"G","-"))</f>
        <v>-</v>
      </c>
      <c r="S19" s="34" t="str">
        <f>IF(R18=0,"-",IF(R18&lt;=R$5,"Z","-"))</f>
        <v>-</v>
      </c>
      <c r="T19" s="35" t="str">
        <f>IF(R18=0,"-",IF(R18&lt;=R$6,"B","-"))</f>
        <v>-</v>
      </c>
      <c r="U19" s="33" t="str">
        <f>IF(U18=0,"-",IF(U18&lt;=U$4,"G","-"))</f>
        <v>-</v>
      </c>
      <c r="V19" s="34" t="str">
        <f>IF(U18=0,"-",IF(U18&lt;=U$5,"Z","-"))</f>
        <v>-</v>
      </c>
      <c r="W19" s="35" t="str">
        <f>IF(U18=0,"-",IF(U18&lt;=U$6,"B","-"))</f>
        <v>-</v>
      </c>
      <c r="X19" s="33" t="str">
        <f>IF(X18=0,"-",IF(X18&lt;=X$4,"G","-"))</f>
        <v>-</v>
      </c>
      <c r="Y19" s="34" t="str">
        <f>IF(X18=0,"-",IF(X18&lt;=X$5,"Z","-"))</f>
        <v>-</v>
      </c>
      <c r="Z19" s="35" t="str">
        <f>IF(X18=0,"-",IF(X18&lt;=X$6,"B","-"))</f>
        <v>-</v>
      </c>
      <c r="AA19" s="33" t="str">
        <f>IF(AA18=0,"-",IF(AA18&lt;=AA$4,"G","-"))</f>
        <v>-</v>
      </c>
      <c r="AB19" s="34" t="str">
        <f>IF(AA18=0,"-",IF(AA18&lt;=AA$5,"Z","-"))</f>
        <v>-</v>
      </c>
      <c r="AC19" s="35" t="str">
        <f>IF(AA18=0,"-",IF(AA18&lt;=AA$6,"B","-"))</f>
        <v>-</v>
      </c>
      <c r="AD19" s="33" t="str">
        <f>IF(AD18=0,"-",IF(AD18&lt;=AD$4,"G","-"))</f>
        <v>-</v>
      </c>
      <c r="AE19" s="34" t="str">
        <f>IF(AD18=0,"-",IF(AD18&lt;=AD$5,"Z","-"))</f>
        <v>-</v>
      </c>
      <c r="AF19" s="35" t="str">
        <f>IF(AD18=0,"-",IF(AD18&lt;=AD$6,"B","-"))</f>
        <v>-</v>
      </c>
      <c r="AG19" s="33" t="str">
        <f>IF(AG18=0,"-",IF(AG18&lt;=AG$4,"G","-"))</f>
        <v>-</v>
      </c>
      <c r="AH19" s="34" t="str">
        <f>IF(AG18=0,"-",IF(AG18&lt;=AG$5,"Z","-"))</f>
        <v>-</v>
      </c>
      <c r="AI19" s="35" t="str">
        <f>IF(AG18=0,"-",IF(AG18&lt;=AG$6,"B","-"))</f>
        <v>-</v>
      </c>
      <c r="AJ19" s="33" t="str">
        <f>IF(AJ18=0,"-",IF(AJ18&lt;=AJ$4,"G","-"))</f>
        <v>-</v>
      </c>
      <c r="AK19" s="34" t="str">
        <f>IF(AJ18=0,"-",IF(AJ18&lt;=AJ$5,"Z","-"))</f>
        <v>-</v>
      </c>
      <c r="AL19" s="35" t="str">
        <f>IF(AJ18=0,"-",IF(AJ18&lt;=AJ$6,"B","-"))</f>
        <v>-</v>
      </c>
      <c r="AM19" s="33" t="str">
        <f>IF(AM18=0,"-",IF(AM18&lt;=AM$4,"G","-"))</f>
        <v>-</v>
      </c>
      <c r="AN19" s="34" t="str">
        <f>IF(AM18=0,"-",IF(AM18&lt;=AM$5,"Z","-"))</f>
        <v>-</v>
      </c>
      <c r="AO19" s="35" t="str">
        <f>IF(AM18=0,"-",IF(AM18&lt;=AM$6,"B","-"))</f>
        <v>-</v>
      </c>
      <c r="AP19" s="33" t="str">
        <f>IF(AP18=0,"-",IF(AP18&lt;=AP$4,"G","-"))</f>
        <v>-</v>
      </c>
      <c r="AQ19" s="34" t="str">
        <f>IF(AP18=0,"-",IF(AP18&lt;=AP$5,"Z","-"))</f>
        <v>-</v>
      </c>
      <c r="AR19" s="35" t="str">
        <f>IF(AP18=0,"-",IF(AP18&lt;=AP$6,"B","-"))</f>
        <v>-</v>
      </c>
      <c r="AS19" s="33" t="str">
        <f>IF(AS18=0,"-",IF(AS18&lt;=AS$4,"G","-"))</f>
        <v>-</v>
      </c>
      <c r="AT19" s="34" t="str">
        <f>IF(AS18=0,"-",IF(AS18&lt;=AS$5,"Z","-"))</f>
        <v>-</v>
      </c>
      <c r="AU19" s="35" t="str">
        <f>IF(AS18=0,"-",IF(AS18&lt;=AS$6,"B","-"))</f>
        <v>-</v>
      </c>
      <c r="AV19" s="33" t="str">
        <f>IF(AV18=0,"-",IF(AV18&gt;=AV$4,"G","-"))</f>
        <v>-</v>
      </c>
      <c r="AW19" s="34" t="str">
        <f>IF(AV18=0,"-",IF(AV18&gt;=AV$5,"Z","-"))</f>
        <v>-</v>
      </c>
      <c r="AX19" s="35" t="str">
        <f>IF(AV18=0,"-",IF(AV18&gt;=AV$6,"B","-"))</f>
        <v>-</v>
      </c>
      <c r="AY19" s="33" t="str">
        <f>IF(AY18=0,"-",IF(AY18&gt;=AY$4,"G","-"))</f>
        <v>-</v>
      </c>
      <c r="AZ19" s="34" t="str">
        <f>IF(AY18=0,"-",IF(AY18&gt;=AY$5,"Z","-"))</f>
        <v>-</v>
      </c>
      <c r="BA19" s="35" t="str">
        <f>IF(AY18=0,"-",IF(AY18&gt;=AY$6,"B","-"))</f>
        <v>-</v>
      </c>
      <c r="BB19" s="33" t="str">
        <f>IF(BB18=0,"-",IF(BB18&gt;=BB$4,"G","-"))</f>
        <v>-</v>
      </c>
      <c r="BC19" s="34" t="str">
        <f>IF(BB18=0,"-",IF(BB18&gt;=BB$5,"Z","-"))</f>
        <v>-</v>
      </c>
      <c r="BD19" s="35" t="str">
        <f>IF(BB18=0,"-",IF(BB18&gt;=BB$6,"B","-"))</f>
        <v>-</v>
      </c>
      <c r="BE19" s="33" t="str">
        <f>IF(BE18=0,"-",IF(BE18&gt;=BE$4,"G","-"))</f>
        <v>-</v>
      </c>
      <c r="BF19" s="34" t="str">
        <f>IF(BE18=0,"-",IF(BE18&gt;=BE$5,"Z","-"))</f>
        <v>-</v>
      </c>
      <c r="BG19" s="35" t="str">
        <f>IF(BE18=0,"-",IF(BE18&gt;=BE$6,"B","-"))</f>
        <v>-</v>
      </c>
      <c r="BH19" s="33" t="str">
        <f>IF(BH18=0,"-",IF(BH18&gt;=BH$4,"G","-"))</f>
        <v>-</v>
      </c>
      <c r="BI19" s="34" t="str">
        <f>IF(BH18=0,"-",IF(BH18&gt;=BH$5,"Z","-"))</f>
        <v>-</v>
      </c>
      <c r="BJ19" s="35" t="str">
        <f>IF(BH18=0,"-",IF(BH18&gt;=BH$6,"B","-"))</f>
        <v>-</v>
      </c>
      <c r="BK19" s="33" t="str">
        <f>IF(BK18=0,"-",IF(BK18&gt;=BK$4,"G","-"))</f>
        <v>-</v>
      </c>
      <c r="BL19" s="34" t="str">
        <f>IF(BK18=0,"-",IF(BK18&gt;=BK$5,"Z","-"))</f>
        <v>-</v>
      </c>
      <c r="BM19" s="35" t="str">
        <f>IF(BK18=0,"-",IF(BK18&gt;=BK$6,"B","-"))</f>
        <v>-</v>
      </c>
      <c r="BN19" s="33" t="str">
        <f>IF(BN18=0,"-",IF(BN18&gt;=BN$4,"G","-"))</f>
        <v>-</v>
      </c>
      <c r="BO19" s="34" t="str">
        <f>IF(BN18=0,"-",IF(BN18&gt;=BN$5,"Z","-"))</f>
        <v>-</v>
      </c>
      <c r="BP19" s="35" t="str">
        <f>IF(BN18=0,"-",IF(BN18&gt;=BN$6,"B","-"))</f>
        <v>-</v>
      </c>
      <c r="BQ19" s="33" t="str">
        <f>IF(BQ18=0,"-",IF(BQ18&gt;=BQ$4,"G","-"))</f>
        <v>-</v>
      </c>
      <c r="BR19" s="34" t="str">
        <f>IF(BQ18=0,"-",IF(BQ18&gt;=BQ$5,"Z","-"))</f>
        <v>-</v>
      </c>
      <c r="BS19" s="35" t="str">
        <f>IF(BQ18=0,"-",IF(BQ18&gt;=BQ$6,"B","-"))</f>
        <v>-</v>
      </c>
      <c r="BT19" s="183" t="e">
        <f>IF(AND(OR(#REF!="Brons",#REF!="Brons")),"Brons","-")</f>
        <v>#REF!</v>
      </c>
      <c r="BU19" s="104">
        <f>COUNTIF(C19:AU19,"B")</f>
        <v>0</v>
      </c>
      <c r="BV19" s="118">
        <f>COUNTIF(AV19:BS19,"B")</f>
        <v>0</v>
      </c>
      <c r="BW19" s="33" t="b">
        <f>IF(AND(BU19&gt;=3,BV19&gt;=4),"BRONS")</f>
        <v>0</v>
      </c>
      <c r="BX19" s="35" t="b">
        <f>IF(AND(BU19&gt;=4,BV19&gt;=3),"BRONS")</f>
        <v>0</v>
      </c>
      <c r="BY19" s="104">
        <f>COUNTIF(C19:AU19,"Z")</f>
        <v>0</v>
      </c>
      <c r="BZ19" s="118">
        <f>COUNTIF(AV19:BS19,"Z")</f>
        <v>0</v>
      </c>
      <c r="CA19" s="33" t="b">
        <f>IF(AND(BY19&gt;=3,BZ19&gt;=4),"ZILVER")</f>
        <v>0</v>
      </c>
      <c r="CB19" s="35" t="b">
        <f>IF(AND(BY19&gt;=4,BZ19&gt;=3),"ZILVER")</f>
        <v>0</v>
      </c>
      <c r="CC19" s="104">
        <f>COUNTIF(C19:AU19,"G")</f>
        <v>0</v>
      </c>
      <c r="CD19" s="67">
        <f>COUNTIF(AV19:BS19,"G")</f>
        <v>0</v>
      </c>
      <c r="CE19" s="80" t="b">
        <f>IF(AND(CC19&gt;=3,CD19&gt;=4),"GOUD")</f>
        <v>0</v>
      </c>
      <c r="CF19" s="35" t="b">
        <f>IF(AND(CC19&gt;=4,CD19&gt;=3),"GOUD")</f>
        <v>0</v>
      </c>
    </row>
    <row r="20" spans="1:84" ht="13.5" customHeight="1">
      <c r="A20" s="420"/>
      <c r="B20" s="102"/>
      <c r="C20" s="259"/>
      <c r="D20" s="260"/>
      <c r="E20" s="261"/>
      <c r="F20" s="260"/>
      <c r="G20" s="260"/>
      <c r="H20" s="260"/>
      <c r="I20" s="259"/>
      <c r="J20" s="260"/>
      <c r="K20" s="261"/>
      <c r="L20" s="259"/>
      <c r="M20" s="260"/>
      <c r="N20" s="261"/>
      <c r="O20" s="375"/>
      <c r="P20" s="254"/>
      <c r="Q20" s="376"/>
      <c r="R20" s="254"/>
      <c r="S20" s="254"/>
      <c r="T20" s="254"/>
      <c r="U20" s="375"/>
      <c r="V20" s="254"/>
      <c r="W20" s="376"/>
      <c r="X20" s="254"/>
      <c r="Y20" s="254"/>
      <c r="Z20" s="254"/>
      <c r="AA20" s="375"/>
      <c r="AB20" s="254"/>
      <c r="AC20" s="376"/>
      <c r="AD20" s="254"/>
      <c r="AE20" s="254"/>
      <c r="AF20" s="254"/>
      <c r="AG20" s="375"/>
      <c r="AH20" s="254"/>
      <c r="AI20" s="376"/>
      <c r="AJ20" s="254"/>
      <c r="AK20" s="254"/>
      <c r="AL20" s="254"/>
      <c r="AM20" s="375"/>
      <c r="AN20" s="254"/>
      <c r="AO20" s="376"/>
      <c r="AP20" s="254"/>
      <c r="AQ20" s="254"/>
      <c r="AR20" s="254"/>
      <c r="AS20" s="375"/>
      <c r="AT20" s="254"/>
      <c r="AU20" s="376"/>
      <c r="AV20" s="256"/>
      <c r="AW20" s="256"/>
      <c r="AX20" s="256"/>
      <c r="AY20" s="255"/>
      <c r="AZ20" s="256"/>
      <c r="BA20" s="257"/>
      <c r="BB20" s="256"/>
      <c r="BC20" s="256"/>
      <c r="BD20" s="256"/>
      <c r="BE20" s="255"/>
      <c r="BF20" s="256"/>
      <c r="BG20" s="257"/>
      <c r="BH20" s="256"/>
      <c r="BI20" s="256"/>
      <c r="BJ20" s="256"/>
      <c r="BK20" s="255"/>
      <c r="BL20" s="256"/>
      <c r="BM20" s="257"/>
      <c r="BN20" s="256"/>
      <c r="BO20" s="256"/>
      <c r="BP20" s="256"/>
      <c r="BQ20" s="255"/>
      <c r="BR20" s="256"/>
      <c r="BS20" s="257"/>
      <c r="BT20" s="182" t="str">
        <f>IF(AND(OR(CE21="GOUD",CF21="GOUD")),"GOUD",IF(AND(OR(CA21="ZILVER",CB21="ZILVER")),"ZILVER",IF(AND(OR(BW21="BRONS",BX21="BRONS")),"BRONS","GROEN")))</f>
        <v>GROEN</v>
      </c>
      <c r="BU20" s="115"/>
      <c r="BV20" s="116"/>
      <c r="BW20" s="115"/>
      <c r="BX20" s="54"/>
      <c r="BY20" s="115"/>
      <c r="BZ20" s="116"/>
      <c r="CA20" s="115"/>
      <c r="CB20" s="54"/>
      <c r="CC20" s="115"/>
      <c r="CD20" s="54"/>
      <c r="CE20" s="117"/>
      <c r="CF20" s="54"/>
    </row>
    <row r="21" spans="1:84" ht="13.5" customHeight="1" thickBot="1">
      <c r="A21" s="421"/>
      <c r="B21" s="103"/>
      <c r="C21" s="33" t="str">
        <f>IF(C20=0,"-",IF(C20&lt;=C$4,"G","-"))</f>
        <v>-</v>
      </c>
      <c r="D21" s="34" t="str">
        <f>IF(C20=0,"-",IF(C20&lt;=C$5,"Z","-"))</f>
        <v>-</v>
      </c>
      <c r="E21" s="35" t="str">
        <f>IF(C20=0,"-",IF(C20&lt;=C$6,"B","-"))</f>
        <v>-</v>
      </c>
      <c r="F21" s="33" t="str">
        <f>IF(F20=0,"-",IF(F20&lt;=F$4,"G","-"))</f>
        <v>-</v>
      </c>
      <c r="G21" s="34" t="str">
        <f>IF(F20=0,"-",IF(F20&lt;=F$5,"Z","-"))</f>
        <v>-</v>
      </c>
      <c r="H21" s="35" t="str">
        <f>IF(F20=0,"-",IF(F20&lt;=F$6,"B","-"))</f>
        <v>-</v>
      </c>
      <c r="I21" s="33" t="str">
        <f>IF(I20=0,"-",IF(I20&lt;=I$4,"G","-"))</f>
        <v>-</v>
      </c>
      <c r="J21" s="34" t="str">
        <f>IF(I20=0,"-",IF(I20&lt;=I$5,"Z","-"))</f>
        <v>-</v>
      </c>
      <c r="K21" s="35" t="str">
        <f>IF(I20=0,"-",IF(I20&lt;=I$6,"B","-"))</f>
        <v>-</v>
      </c>
      <c r="L21" s="33" t="str">
        <f>IF(L20=0,"-",IF(L20&lt;=L$4,"G","-"))</f>
        <v>-</v>
      </c>
      <c r="M21" s="34" t="str">
        <f>IF(L20=0,"-",IF(L20&lt;=L$5,"Z","-"))</f>
        <v>-</v>
      </c>
      <c r="N21" s="35" t="str">
        <f>IF(L20=0,"-",IF(L20&lt;=L$6,"B","-"))</f>
        <v>-</v>
      </c>
      <c r="O21" s="33" t="str">
        <f>IF(O20=0,"-",IF(O20&lt;=O$4,"G","-"))</f>
        <v>-</v>
      </c>
      <c r="P21" s="34" t="str">
        <f>IF(O20=0,"-",IF(O20&lt;=O$5,"Z","-"))</f>
        <v>-</v>
      </c>
      <c r="Q21" s="35" t="str">
        <f>IF(O20=0,"-",IF(O20&lt;=O$6,"B","-"))</f>
        <v>-</v>
      </c>
      <c r="R21" s="33" t="str">
        <f>IF(R20=0,"-",IF(R20&lt;=R$4,"G","-"))</f>
        <v>-</v>
      </c>
      <c r="S21" s="34" t="str">
        <f>IF(R20=0,"-",IF(R20&lt;=R$5,"Z","-"))</f>
        <v>-</v>
      </c>
      <c r="T21" s="35" t="str">
        <f>IF(R20=0,"-",IF(R20&lt;=R$6,"B","-"))</f>
        <v>-</v>
      </c>
      <c r="U21" s="33" t="str">
        <f>IF(U20=0,"-",IF(U20&lt;=U$4,"G","-"))</f>
        <v>-</v>
      </c>
      <c r="V21" s="34" t="str">
        <f>IF(U20=0,"-",IF(U20&lt;=U$5,"Z","-"))</f>
        <v>-</v>
      </c>
      <c r="W21" s="35" t="str">
        <f>IF(U20=0,"-",IF(U20&lt;=U$6,"B","-"))</f>
        <v>-</v>
      </c>
      <c r="X21" s="33" t="str">
        <f>IF(X20=0,"-",IF(X20&lt;=X$4,"G","-"))</f>
        <v>-</v>
      </c>
      <c r="Y21" s="34" t="str">
        <f>IF(X20=0,"-",IF(X20&lt;=X$5,"Z","-"))</f>
        <v>-</v>
      </c>
      <c r="Z21" s="35" t="str">
        <f>IF(X20=0,"-",IF(X20&lt;=X$6,"B","-"))</f>
        <v>-</v>
      </c>
      <c r="AA21" s="33" t="str">
        <f>IF(AA20=0,"-",IF(AA20&lt;=AA$4,"G","-"))</f>
        <v>-</v>
      </c>
      <c r="AB21" s="34" t="str">
        <f>IF(AA20=0,"-",IF(AA20&lt;=AA$5,"Z","-"))</f>
        <v>-</v>
      </c>
      <c r="AC21" s="35" t="str">
        <f>IF(AA20=0,"-",IF(AA20&lt;=AA$6,"B","-"))</f>
        <v>-</v>
      </c>
      <c r="AD21" s="33" t="str">
        <f>IF(AD20=0,"-",IF(AD20&lt;=AD$4,"G","-"))</f>
        <v>-</v>
      </c>
      <c r="AE21" s="34" t="str">
        <f>IF(AD20=0,"-",IF(AD20&lt;=AD$5,"Z","-"))</f>
        <v>-</v>
      </c>
      <c r="AF21" s="35" t="str">
        <f>IF(AD20=0,"-",IF(AD20&lt;=AD$6,"B","-"))</f>
        <v>-</v>
      </c>
      <c r="AG21" s="33" t="str">
        <f>IF(AG20=0,"-",IF(AG20&lt;=AG$4,"G","-"))</f>
        <v>-</v>
      </c>
      <c r="AH21" s="34" t="str">
        <f>IF(AG20=0,"-",IF(AG20&lt;=AG$5,"Z","-"))</f>
        <v>-</v>
      </c>
      <c r="AI21" s="35" t="str">
        <f>IF(AG20=0,"-",IF(AG20&lt;=AG$6,"B","-"))</f>
        <v>-</v>
      </c>
      <c r="AJ21" s="33" t="str">
        <f>IF(AJ20=0,"-",IF(AJ20&lt;=AJ$4,"G","-"))</f>
        <v>-</v>
      </c>
      <c r="AK21" s="34" t="str">
        <f>IF(AJ20=0,"-",IF(AJ20&lt;=AJ$5,"Z","-"))</f>
        <v>-</v>
      </c>
      <c r="AL21" s="35" t="str">
        <f>IF(AJ20=0,"-",IF(AJ20&lt;=AJ$6,"B","-"))</f>
        <v>-</v>
      </c>
      <c r="AM21" s="33" t="str">
        <f>IF(AM20=0,"-",IF(AM20&lt;=AM$4,"G","-"))</f>
        <v>-</v>
      </c>
      <c r="AN21" s="34" t="str">
        <f>IF(AM20=0,"-",IF(AM20&lt;=AM$5,"Z","-"))</f>
        <v>-</v>
      </c>
      <c r="AO21" s="35" t="str">
        <f>IF(AM20=0,"-",IF(AM20&lt;=AM$6,"B","-"))</f>
        <v>-</v>
      </c>
      <c r="AP21" s="33" t="str">
        <f>IF(AP20=0,"-",IF(AP20&lt;=AP$4,"G","-"))</f>
        <v>-</v>
      </c>
      <c r="AQ21" s="34" t="str">
        <f>IF(AP20=0,"-",IF(AP20&lt;=AP$5,"Z","-"))</f>
        <v>-</v>
      </c>
      <c r="AR21" s="35" t="str">
        <f>IF(AP20=0,"-",IF(AP20&lt;=AP$6,"B","-"))</f>
        <v>-</v>
      </c>
      <c r="AS21" s="33" t="str">
        <f>IF(AS20=0,"-",IF(AS20&lt;=AS$4,"G","-"))</f>
        <v>-</v>
      </c>
      <c r="AT21" s="34" t="str">
        <f>IF(AS20=0,"-",IF(AS20&lt;=AS$5,"Z","-"))</f>
        <v>-</v>
      </c>
      <c r="AU21" s="35" t="str">
        <f>IF(AS20=0,"-",IF(AS20&lt;=AS$6,"B","-"))</f>
        <v>-</v>
      </c>
      <c r="AV21" s="33" t="str">
        <f>IF(AV20=0,"-",IF(AV20&gt;=AV$4,"G","-"))</f>
        <v>-</v>
      </c>
      <c r="AW21" s="34" t="str">
        <f>IF(AV20=0,"-",IF(AV20&gt;=AV$5,"Z","-"))</f>
        <v>-</v>
      </c>
      <c r="AX21" s="35" t="str">
        <f>IF(AV20=0,"-",IF(AV20&gt;=AV$6,"B","-"))</f>
        <v>-</v>
      </c>
      <c r="AY21" s="33" t="str">
        <f>IF(AY20=0,"-",IF(AY20&gt;=AY$4,"G","-"))</f>
        <v>-</v>
      </c>
      <c r="AZ21" s="34" t="str">
        <f>IF(AY20=0,"-",IF(AY20&gt;=AY$5,"Z","-"))</f>
        <v>-</v>
      </c>
      <c r="BA21" s="35" t="str">
        <f>IF(AY20=0,"-",IF(AY20&gt;=AY$6,"B","-"))</f>
        <v>-</v>
      </c>
      <c r="BB21" s="33" t="str">
        <f>IF(BB20=0,"-",IF(BB20&gt;=BB$4,"G","-"))</f>
        <v>-</v>
      </c>
      <c r="BC21" s="34" t="str">
        <f>IF(BB20=0,"-",IF(BB20&gt;=BB$5,"Z","-"))</f>
        <v>-</v>
      </c>
      <c r="BD21" s="35" t="str">
        <f>IF(BB20=0,"-",IF(BB20&gt;=BB$6,"B","-"))</f>
        <v>-</v>
      </c>
      <c r="BE21" s="33" t="str">
        <f>IF(BE20=0,"-",IF(BE20&gt;=BE$4,"G","-"))</f>
        <v>-</v>
      </c>
      <c r="BF21" s="34" t="str">
        <f>IF(BE20=0,"-",IF(BE20&gt;=BE$5,"Z","-"))</f>
        <v>-</v>
      </c>
      <c r="BG21" s="35" t="str">
        <f>IF(BE20=0,"-",IF(BE20&gt;=BE$6,"B","-"))</f>
        <v>-</v>
      </c>
      <c r="BH21" s="33" t="str">
        <f>IF(BH20=0,"-",IF(BH20&gt;=BH$4,"G","-"))</f>
        <v>-</v>
      </c>
      <c r="BI21" s="34" t="str">
        <f>IF(BH20=0,"-",IF(BH20&gt;=BH$5,"Z","-"))</f>
        <v>-</v>
      </c>
      <c r="BJ21" s="35" t="str">
        <f>IF(BH20=0,"-",IF(BH20&gt;=BH$6,"B","-"))</f>
        <v>-</v>
      </c>
      <c r="BK21" s="33" t="str">
        <f>IF(BK20=0,"-",IF(BK20&gt;=BK$4,"G","-"))</f>
        <v>-</v>
      </c>
      <c r="BL21" s="34" t="str">
        <f>IF(BK20=0,"-",IF(BK20&gt;=BK$5,"Z","-"))</f>
        <v>-</v>
      </c>
      <c r="BM21" s="35" t="str">
        <f>IF(BK20=0,"-",IF(BK20&gt;=BK$6,"B","-"))</f>
        <v>-</v>
      </c>
      <c r="BN21" s="33" t="str">
        <f>IF(BN20=0,"-",IF(BN20&gt;=BN$4,"G","-"))</f>
        <v>-</v>
      </c>
      <c r="BO21" s="34" t="str">
        <f>IF(BN20=0,"-",IF(BN20&gt;=BN$5,"Z","-"))</f>
        <v>-</v>
      </c>
      <c r="BP21" s="35" t="str">
        <f>IF(BN20=0,"-",IF(BN20&gt;=BN$6,"B","-"))</f>
        <v>-</v>
      </c>
      <c r="BQ21" s="33" t="str">
        <f>IF(BQ20=0,"-",IF(BQ20&gt;=BQ$4,"G","-"))</f>
        <v>-</v>
      </c>
      <c r="BR21" s="34" t="str">
        <f>IF(BQ20=0,"-",IF(BQ20&gt;=BQ$5,"Z","-"))</f>
        <v>-</v>
      </c>
      <c r="BS21" s="35" t="str">
        <f>IF(BQ20=0,"-",IF(BQ20&gt;=BQ$6,"B","-"))</f>
        <v>-</v>
      </c>
      <c r="BT21" s="183" t="e">
        <f>IF(AND(OR(#REF!="Brons",#REF!="Brons")),"Brons","-")</f>
        <v>#REF!</v>
      </c>
      <c r="BU21" s="104">
        <f>COUNTIF(C21:AU21,"B")</f>
        <v>0</v>
      </c>
      <c r="BV21" s="118">
        <f>COUNTIF(AV21:BS21,"B")</f>
        <v>0</v>
      </c>
      <c r="BW21" s="33" t="b">
        <f>IF(AND(BU21&gt;=3,BV21&gt;=4),"BRONS")</f>
        <v>0</v>
      </c>
      <c r="BX21" s="35" t="b">
        <f>IF(AND(BU21&gt;=4,BV21&gt;=3),"BRONS")</f>
        <v>0</v>
      </c>
      <c r="BY21" s="104">
        <f>COUNTIF(C21:AU21,"Z")</f>
        <v>0</v>
      </c>
      <c r="BZ21" s="118">
        <f>COUNTIF(AV21:BS21,"Z")</f>
        <v>0</v>
      </c>
      <c r="CA21" s="33" t="b">
        <f>IF(AND(BY21&gt;=3,BZ21&gt;=4),"ZILVER")</f>
        <v>0</v>
      </c>
      <c r="CB21" s="35" t="b">
        <f>IF(AND(BY21&gt;=4,BZ21&gt;=3),"ZILVER")</f>
        <v>0</v>
      </c>
      <c r="CC21" s="104">
        <f>COUNTIF(C21:AU21,"G")</f>
        <v>0</v>
      </c>
      <c r="CD21" s="67">
        <f>COUNTIF(AV21:BS21,"G")</f>
        <v>0</v>
      </c>
      <c r="CE21" s="80" t="b">
        <f>IF(AND(CC21&gt;=3,CD21&gt;=4),"GOUD")</f>
        <v>0</v>
      </c>
      <c r="CF21" s="35" t="b">
        <f>IF(AND(CC21&gt;=4,CD21&gt;=3),"GOUD")</f>
        <v>0</v>
      </c>
    </row>
    <row r="22" spans="1:84" ht="13.5" customHeight="1">
      <c r="A22" s="420"/>
      <c r="B22" s="102"/>
      <c r="C22" s="259"/>
      <c r="D22" s="260"/>
      <c r="E22" s="261"/>
      <c r="F22" s="260"/>
      <c r="G22" s="260"/>
      <c r="H22" s="260"/>
      <c r="I22" s="259"/>
      <c r="J22" s="260"/>
      <c r="K22" s="261"/>
      <c r="L22" s="260"/>
      <c r="M22" s="260"/>
      <c r="N22" s="260"/>
      <c r="O22" s="375"/>
      <c r="P22" s="254"/>
      <c r="Q22" s="376"/>
      <c r="R22" s="254"/>
      <c r="S22" s="254"/>
      <c r="T22" s="254"/>
      <c r="U22" s="375"/>
      <c r="V22" s="254"/>
      <c r="W22" s="376"/>
      <c r="X22" s="254"/>
      <c r="Y22" s="254"/>
      <c r="Z22" s="254"/>
      <c r="AA22" s="375"/>
      <c r="AB22" s="254"/>
      <c r="AC22" s="376"/>
      <c r="AD22" s="254"/>
      <c r="AE22" s="254"/>
      <c r="AF22" s="254"/>
      <c r="AG22" s="375"/>
      <c r="AH22" s="254"/>
      <c r="AI22" s="376"/>
      <c r="AJ22" s="254"/>
      <c r="AK22" s="254"/>
      <c r="AL22" s="254"/>
      <c r="AM22" s="375"/>
      <c r="AN22" s="254"/>
      <c r="AO22" s="376"/>
      <c r="AP22" s="254"/>
      <c r="AQ22" s="254"/>
      <c r="AR22" s="254"/>
      <c r="AS22" s="375"/>
      <c r="AT22" s="254"/>
      <c r="AU22" s="376"/>
      <c r="AV22" s="256"/>
      <c r="AW22" s="256"/>
      <c r="AX22" s="256"/>
      <c r="AY22" s="255"/>
      <c r="AZ22" s="256"/>
      <c r="BA22" s="257"/>
      <c r="BB22" s="256"/>
      <c r="BC22" s="256"/>
      <c r="BD22" s="256"/>
      <c r="BE22" s="255"/>
      <c r="BF22" s="256"/>
      <c r="BG22" s="257"/>
      <c r="BH22" s="256"/>
      <c r="BI22" s="256"/>
      <c r="BJ22" s="256"/>
      <c r="BK22" s="255"/>
      <c r="BL22" s="256"/>
      <c r="BM22" s="257"/>
      <c r="BN22" s="256"/>
      <c r="BO22" s="256"/>
      <c r="BP22" s="256"/>
      <c r="BQ22" s="255"/>
      <c r="BR22" s="256"/>
      <c r="BS22" s="257"/>
      <c r="BT22" s="182" t="str">
        <f>IF(AND(OR(CE23="GOUD",CF23="GOUD")),"GOUD",IF(AND(OR(CA23="ZILVER",CB23="ZILVER")),"ZILVER",IF(AND(OR(BW23="BRONS",BX23="BRONS")),"BRONS","GROEN")))</f>
        <v>GROEN</v>
      </c>
      <c r="BU22" s="115"/>
      <c r="BV22" s="116"/>
      <c r="BW22" s="115"/>
      <c r="BX22" s="54"/>
      <c r="BY22" s="115"/>
      <c r="BZ22" s="116"/>
      <c r="CA22" s="115"/>
      <c r="CB22" s="54"/>
      <c r="CC22" s="115"/>
      <c r="CD22" s="54"/>
      <c r="CE22" s="117"/>
      <c r="CF22" s="54"/>
    </row>
    <row r="23" spans="1:84" ht="13.5" customHeight="1" thickBot="1">
      <c r="A23" s="421"/>
      <c r="B23" s="103"/>
      <c r="C23" s="33" t="str">
        <f>IF(C22=0,"-",IF(C22&lt;=C$4,"G","-"))</f>
        <v>-</v>
      </c>
      <c r="D23" s="34" t="str">
        <f>IF(C22=0,"-",IF(C22&lt;=C$5,"Z","-"))</f>
        <v>-</v>
      </c>
      <c r="E23" s="35" t="str">
        <f>IF(C22=0,"-",IF(C22&lt;=C$6,"B","-"))</f>
        <v>-</v>
      </c>
      <c r="F23" s="33" t="str">
        <f>IF(F22=0,"-",IF(F22&lt;=F$4,"G","-"))</f>
        <v>-</v>
      </c>
      <c r="G23" s="34" t="str">
        <f>IF(F22=0,"-",IF(F22&lt;=F$5,"Z","-"))</f>
        <v>-</v>
      </c>
      <c r="H23" s="35" t="str">
        <f>IF(F22=0,"-",IF(F22&lt;=F$6,"B","-"))</f>
        <v>-</v>
      </c>
      <c r="I23" s="33" t="str">
        <f>IF(I22=0,"-",IF(I22&lt;=I$4,"G","-"))</f>
        <v>-</v>
      </c>
      <c r="J23" s="34" t="str">
        <f>IF(I22=0,"-",IF(I22&lt;=I$5,"Z","-"))</f>
        <v>-</v>
      </c>
      <c r="K23" s="35" t="str">
        <f>IF(I22=0,"-",IF(I22&lt;=I$6,"B","-"))</f>
        <v>-</v>
      </c>
      <c r="L23" s="33" t="str">
        <f>IF(L22=0,"-",IF(L22&lt;=L$4,"G","-"))</f>
        <v>-</v>
      </c>
      <c r="M23" s="34" t="str">
        <f>IF(L22=0,"-",IF(L22&lt;=L$5,"Z","-"))</f>
        <v>-</v>
      </c>
      <c r="N23" s="35" t="str">
        <f>IF(L22=0,"-",IF(L22&lt;=L$6,"B","-"))</f>
        <v>-</v>
      </c>
      <c r="O23" s="33" t="str">
        <f>IF(O22=0,"-",IF(O22&lt;=O$4,"G","-"))</f>
        <v>-</v>
      </c>
      <c r="P23" s="34" t="str">
        <f>IF(O22=0,"-",IF(O22&lt;=O$5,"Z","-"))</f>
        <v>-</v>
      </c>
      <c r="Q23" s="35" t="str">
        <f>IF(O22=0,"-",IF(O22&lt;=O$6,"B","-"))</f>
        <v>-</v>
      </c>
      <c r="R23" s="33" t="str">
        <f>IF(R22=0,"-",IF(R22&lt;=R$4,"G","-"))</f>
        <v>-</v>
      </c>
      <c r="S23" s="34" t="str">
        <f>IF(R22=0,"-",IF(R22&lt;=R$5,"Z","-"))</f>
        <v>-</v>
      </c>
      <c r="T23" s="35" t="str">
        <f>IF(R22=0,"-",IF(R22&lt;=R$6,"B","-"))</f>
        <v>-</v>
      </c>
      <c r="U23" s="33" t="str">
        <f>IF(U22=0,"-",IF(U22&lt;=U$4,"G","-"))</f>
        <v>-</v>
      </c>
      <c r="V23" s="34" t="str">
        <f>IF(U22=0,"-",IF(U22&lt;=U$5,"Z","-"))</f>
        <v>-</v>
      </c>
      <c r="W23" s="35" t="str">
        <f>IF(U22=0,"-",IF(U22&lt;=U$6,"B","-"))</f>
        <v>-</v>
      </c>
      <c r="X23" s="33" t="str">
        <f>IF(X22=0,"-",IF(X22&lt;=X$4,"G","-"))</f>
        <v>-</v>
      </c>
      <c r="Y23" s="34" t="str">
        <f>IF(X22=0,"-",IF(X22&lt;=X$5,"Z","-"))</f>
        <v>-</v>
      </c>
      <c r="Z23" s="35" t="str">
        <f>IF(X22=0,"-",IF(X22&lt;=X$6,"B","-"))</f>
        <v>-</v>
      </c>
      <c r="AA23" s="33" t="str">
        <f>IF(AA22=0,"-",IF(AA22&lt;=AA$4,"G","-"))</f>
        <v>-</v>
      </c>
      <c r="AB23" s="34" t="str">
        <f>IF(AA22=0,"-",IF(AA22&lt;=AA$5,"Z","-"))</f>
        <v>-</v>
      </c>
      <c r="AC23" s="35" t="str">
        <f>IF(AA22=0,"-",IF(AA22&lt;=AA$6,"B","-"))</f>
        <v>-</v>
      </c>
      <c r="AD23" s="33" t="str">
        <f>IF(AD22=0,"-",IF(AD22&lt;=AD$4,"G","-"))</f>
        <v>-</v>
      </c>
      <c r="AE23" s="34" t="str">
        <f>IF(AD22=0,"-",IF(AD22&lt;=AD$5,"Z","-"))</f>
        <v>-</v>
      </c>
      <c r="AF23" s="35" t="str">
        <f>IF(AD22=0,"-",IF(AD22&lt;=AD$6,"B","-"))</f>
        <v>-</v>
      </c>
      <c r="AG23" s="33" t="str">
        <f>IF(AG22=0,"-",IF(AG22&lt;=AG$4,"G","-"))</f>
        <v>-</v>
      </c>
      <c r="AH23" s="34" t="str">
        <f>IF(AG22=0,"-",IF(AG22&lt;=AG$5,"Z","-"))</f>
        <v>-</v>
      </c>
      <c r="AI23" s="35" t="str">
        <f>IF(AG22=0,"-",IF(AG22&lt;=AG$6,"B","-"))</f>
        <v>-</v>
      </c>
      <c r="AJ23" s="33" t="str">
        <f>IF(AJ22=0,"-",IF(AJ22&lt;=AJ$4,"G","-"))</f>
        <v>-</v>
      </c>
      <c r="AK23" s="34" t="str">
        <f>IF(AJ22=0,"-",IF(AJ22&lt;=AJ$5,"Z","-"))</f>
        <v>-</v>
      </c>
      <c r="AL23" s="35" t="str">
        <f>IF(AJ22=0,"-",IF(AJ22&lt;=AJ$6,"B","-"))</f>
        <v>-</v>
      </c>
      <c r="AM23" s="33" t="str">
        <f>IF(AM22=0,"-",IF(AM22&lt;=AM$4,"G","-"))</f>
        <v>-</v>
      </c>
      <c r="AN23" s="34" t="str">
        <f>IF(AM22=0,"-",IF(AM22&lt;=AM$5,"Z","-"))</f>
        <v>-</v>
      </c>
      <c r="AO23" s="35" t="str">
        <f>IF(AM22=0,"-",IF(AM22&lt;=AM$6,"B","-"))</f>
        <v>-</v>
      </c>
      <c r="AP23" s="33" t="str">
        <f>IF(AP22=0,"-",IF(AP22&lt;=AP$4,"G","-"))</f>
        <v>-</v>
      </c>
      <c r="AQ23" s="34" t="str">
        <f>IF(AP22=0,"-",IF(AP22&lt;=AP$5,"Z","-"))</f>
        <v>-</v>
      </c>
      <c r="AR23" s="35" t="str">
        <f>IF(AP22=0,"-",IF(AP22&lt;=AP$6,"B","-"))</f>
        <v>-</v>
      </c>
      <c r="AS23" s="33" t="str">
        <f>IF(AS22=0,"-",IF(AS22&lt;=AS$4,"G","-"))</f>
        <v>-</v>
      </c>
      <c r="AT23" s="34" t="str">
        <f>IF(AS22=0,"-",IF(AS22&lt;=AS$5,"Z","-"))</f>
        <v>-</v>
      </c>
      <c r="AU23" s="35" t="str">
        <f>IF(AS22=0,"-",IF(AS22&lt;=AS$6,"B","-"))</f>
        <v>-</v>
      </c>
      <c r="AV23" s="33" t="str">
        <f>IF(AV22=0,"-",IF(AV22&gt;=AV$4,"G","-"))</f>
        <v>-</v>
      </c>
      <c r="AW23" s="34" t="str">
        <f>IF(AV22=0,"-",IF(AV22&gt;=AV$5,"Z","-"))</f>
        <v>-</v>
      </c>
      <c r="AX23" s="35" t="str">
        <f>IF(AV22=0,"-",IF(AV22&gt;=AV$6,"B","-"))</f>
        <v>-</v>
      </c>
      <c r="AY23" s="33" t="str">
        <f>IF(AY22=0,"-",IF(AY22&gt;=AY$4,"G","-"))</f>
        <v>-</v>
      </c>
      <c r="AZ23" s="34" t="str">
        <f>IF(AY22=0,"-",IF(AY22&gt;=AY$5,"Z","-"))</f>
        <v>-</v>
      </c>
      <c r="BA23" s="35" t="str">
        <f>IF(AY22=0,"-",IF(AY22&gt;=AY$6,"B","-"))</f>
        <v>-</v>
      </c>
      <c r="BB23" s="33" t="str">
        <f>IF(BB22=0,"-",IF(BB22&gt;=BB$4,"G","-"))</f>
        <v>-</v>
      </c>
      <c r="BC23" s="34" t="str">
        <f>IF(BB22=0,"-",IF(BB22&gt;=BB$5,"Z","-"))</f>
        <v>-</v>
      </c>
      <c r="BD23" s="35" t="str">
        <f>IF(BB22=0,"-",IF(BB22&gt;=BB$6,"B","-"))</f>
        <v>-</v>
      </c>
      <c r="BE23" s="33" t="str">
        <f>IF(BE22=0,"-",IF(BE22&gt;=BE$4,"G","-"))</f>
        <v>-</v>
      </c>
      <c r="BF23" s="34" t="str">
        <f>IF(BE22=0,"-",IF(BE22&gt;=BE$5,"Z","-"))</f>
        <v>-</v>
      </c>
      <c r="BG23" s="35" t="str">
        <f>IF(BE22=0,"-",IF(BE22&gt;=BE$6,"B","-"))</f>
        <v>-</v>
      </c>
      <c r="BH23" s="33" t="str">
        <f>IF(BH22=0,"-",IF(BH22&gt;=BH$4,"G","-"))</f>
        <v>-</v>
      </c>
      <c r="BI23" s="34" t="str">
        <f>IF(BH22=0,"-",IF(BH22&gt;=BH$5,"Z","-"))</f>
        <v>-</v>
      </c>
      <c r="BJ23" s="35" t="str">
        <f>IF(BH22=0,"-",IF(BH22&gt;=BH$6,"B","-"))</f>
        <v>-</v>
      </c>
      <c r="BK23" s="33" t="str">
        <f>IF(BK22=0,"-",IF(BK22&gt;=BK$4,"G","-"))</f>
        <v>-</v>
      </c>
      <c r="BL23" s="34" t="str">
        <f>IF(BK22=0,"-",IF(BK22&gt;=BK$5,"Z","-"))</f>
        <v>-</v>
      </c>
      <c r="BM23" s="35" t="str">
        <f>IF(BK22=0,"-",IF(BK22&gt;=BK$6,"B","-"))</f>
        <v>-</v>
      </c>
      <c r="BN23" s="33" t="str">
        <f>IF(BN22=0,"-",IF(BN22&gt;=BN$4,"G","-"))</f>
        <v>-</v>
      </c>
      <c r="BO23" s="34" t="str">
        <f>IF(BN22=0,"-",IF(BN22&gt;=BN$5,"Z","-"))</f>
        <v>-</v>
      </c>
      <c r="BP23" s="35" t="str">
        <f>IF(BN22=0,"-",IF(BN22&gt;=BN$6,"B","-"))</f>
        <v>-</v>
      </c>
      <c r="BQ23" s="33" t="str">
        <f>IF(BQ22=0,"-",IF(BQ22&gt;=BQ$4,"G","-"))</f>
        <v>-</v>
      </c>
      <c r="BR23" s="34" t="str">
        <f>IF(BQ22=0,"-",IF(BQ22&gt;=BQ$5,"Z","-"))</f>
        <v>-</v>
      </c>
      <c r="BS23" s="35" t="str">
        <f>IF(BQ22=0,"-",IF(BQ22&gt;=BQ$6,"B","-"))</f>
        <v>-</v>
      </c>
      <c r="BT23" s="183" t="e">
        <f>IF(AND(OR(#REF!="Brons",#REF!="Brons")),"Brons","-")</f>
        <v>#REF!</v>
      </c>
      <c r="BU23" s="104">
        <f>COUNTIF(C23:AU23,"B")</f>
        <v>0</v>
      </c>
      <c r="BV23" s="118">
        <f>COUNTIF(AV23:BS23,"B")</f>
        <v>0</v>
      </c>
      <c r="BW23" s="33" t="b">
        <f>IF(AND(BU23&gt;=3,BV23&gt;=4),"BRONS")</f>
        <v>0</v>
      </c>
      <c r="BX23" s="35" t="b">
        <f>IF(AND(BU23&gt;=4,BV23&gt;=3),"BRONS")</f>
        <v>0</v>
      </c>
      <c r="BY23" s="104">
        <f>COUNTIF(C23:AU23,"Z")</f>
        <v>0</v>
      </c>
      <c r="BZ23" s="118">
        <f>COUNTIF(AV23:BS23,"Z")</f>
        <v>0</v>
      </c>
      <c r="CA23" s="33" t="b">
        <f>IF(AND(BY23&gt;=3,BZ23&gt;=4),"ZILVER")</f>
        <v>0</v>
      </c>
      <c r="CB23" s="35" t="b">
        <f>IF(AND(BY23&gt;=4,BZ23&gt;=3),"ZILVER")</f>
        <v>0</v>
      </c>
      <c r="CC23" s="104">
        <f>COUNTIF(C23:AU23,"G")</f>
        <v>0</v>
      </c>
      <c r="CD23" s="67">
        <f>COUNTIF(AV23:BS23,"G")</f>
        <v>0</v>
      </c>
      <c r="CE23" s="80" t="b">
        <f>IF(AND(CC23&gt;=3,CD23&gt;=4),"GOUD")</f>
        <v>0</v>
      </c>
      <c r="CF23" s="35" t="b">
        <f>IF(AND(CC23&gt;=4,CD23&gt;=3),"GOUD")</f>
        <v>0</v>
      </c>
    </row>
    <row r="24" spans="1:84" ht="13.5" customHeight="1">
      <c r="A24" s="420"/>
      <c r="B24" s="102"/>
      <c r="C24" s="259"/>
      <c r="D24" s="260"/>
      <c r="E24" s="261"/>
      <c r="F24" s="260"/>
      <c r="G24" s="260"/>
      <c r="H24" s="260"/>
      <c r="I24" s="259"/>
      <c r="J24" s="260"/>
      <c r="K24" s="261"/>
      <c r="L24" s="260"/>
      <c r="M24" s="260"/>
      <c r="N24" s="260"/>
      <c r="O24" s="375"/>
      <c r="P24" s="254"/>
      <c r="Q24" s="376"/>
      <c r="R24" s="254"/>
      <c r="S24" s="254"/>
      <c r="T24" s="254"/>
      <c r="U24" s="375"/>
      <c r="V24" s="254"/>
      <c r="W24" s="376"/>
      <c r="X24" s="254"/>
      <c r="Y24" s="254"/>
      <c r="Z24" s="254"/>
      <c r="AA24" s="375"/>
      <c r="AB24" s="254"/>
      <c r="AC24" s="376"/>
      <c r="AD24" s="254"/>
      <c r="AE24" s="254"/>
      <c r="AF24" s="254"/>
      <c r="AG24" s="375"/>
      <c r="AH24" s="254"/>
      <c r="AI24" s="376"/>
      <c r="AJ24" s="254"/>
      <c r="AK24" s="254"/>
      <c r="AL24" s="254"/>
      <c r="AM24" s="375"/>
      <c r="AN24" s="254"/>
      <c r="AO24" s="376"/>
      <c r="AP24" s="254"/>
      <c r="AQ24" s="254"/>
      <c r="AR24" s="254"/>
      <c r="AS24" s="375"/>
      <c r="AT24" s="254"/>
      <c r="AU24" s="376"/>
      <c r="AV24" s="256"/>
      <c r="AW24" s="256"/>
      <c r="AX24" s="256"/>
      <c r="AY24" s="255"/>
      <c r="AZ24" s="256"/>
      <c r="BA24" s="257"/>
      <c r="BB24" s="256"/>
      <c r="BC24" s="256"/>
      <c r="BD24" s="256"/>
      <c r="BE24" s="255"/>
      <c r="BF24" s="256"/>
      <c r="BG24" s="257"/>
      <c r="BH24" s="256"/>
      <c r="BI24" s="256"/>
      <c r="BJ24" s="256"/>
      <c r="BK24" s="255"/>
      <c r="BL24" s="256"/>
      <c r="BM24" s="257"/>
      <c r="BN24" s="256"/>
      <c r="BO24" s="256"/>
      <c r="BP24" s="256"/>
      <c r="BQ24" s="255"/>
      <c r="BR24" s="256"/>
      <c r="BS24" s="257"/>
      <c r="BT24" s="182" t="str">
        <f>IF(AND(OR(CE25="GOUD",CF25="GOUD")),"GOUD",IF(AND(OR(CA25="ZILVER",CB25="ZILVER")),"ZILVER",IF(AND(OR(BW25="BRONS",BX25="BRONS")),"BRONS","GROEN")))</f>
        <v>GROEN</v>
      </c>
      <c r="BU24" s="115"/>
      <c r="BV24" s="116"/>
      <c r="BW24" s="115"/>
      <c r="BX24" s="54"/>
      <c r="BY24" s="115"/>
      <c r="BZ24" s="116"/>
      <c r="CA24" s="115"/>
      <c r="CB24" s="54"/>
      <c r="CC24" s="115"/>
      <c r="CD24" s="54"/>
      <c r="CE24" s="117"/>
      <c r="CF24" s="54"/>
    </row>
    <row r="25" spans="1:84" ht="13.5" customHeight="1" thickBot="1">
      <c r="A25" s="421"/>
      <c r="B25" s="103"/>
      <c r="C25" s="33" t="str">
        <f>IF(C24=0,"-",IF(C24&lt;=C$4,"G","-"))</f>
        <v>-</v>
      </c>
      <c r="D25" s="34" t="str">
        <f>IF(C24=0,"-",IF(C24&lt;=C$5,"Z","-"))</f>
        <v>-</v>
      </c>
      <c r="E25" s="35" t="str">
        <f>IF(C24=0,"-",IF(C24&lt;=C$6,"B","-"))</f>
        <v>-</v>
      </c>
      <c r="F25" s="33" t="str">
        <f>IF(F24=0,"-",IF(F24&lt;=F$4,"G","-"))</f>
        <v>-</v>
      </c>
      <c r="G25" s="34" t="str">
        <f>IF(F24=0,"-",IF(F24&lt;=F$5,"Z","-"))</f>
        <v>-</v>
      </c>
      <c r="H25" s="35" t="str">
        <f>IF(F24=0,"-",IF(F24&lt;=F$6,"B","-"))</f>
        <v>-</v>
      </c>
      <c r="I25" s="33" t="str">
        <f>IF(I24=0,"-",IF(I24&lt;=I$4,"G","-"))</f>
        <v>-</v>
      </c>
      <c r="J25" s="34" t="str">
        <f>IF(I24=0,"-",IF(I24&lt;=I$5,"Z","-"))</f>
        <v>-</v>
      </c>
      <c r="K25" s="35" t="str">
        <f>IF(I24=0,"-",IF(I24&lt;=I$6,"B","-"))</f>
        <v>-</v>
      </c>
      <c r="L25" s="33" t="str">
        <f>IF(L24=0,"-",IF(L24&lt;=L$4,"G","-"))</f>
        <v>-</v>
      </c>
      <c r="M25" s="34" t="str">
        <f>IF(L24=0,"-",IF(L24&lt;=L$5,"Z","-"))</f>
        <v>-</v>
      </c>
      <c r="N25" s="35" t="str">
        <f>IF(L24=0,"-",IF(L24&lt;=L$6,"B","-"))</f>
        <v>-</v>
      </c>
      <c r="O25" s="33" t="str">
        <f>IF(O24=0,"-",IF(O24&lt;=O$4,"G","-"))</f>
        <v>-</v>
      </c>
      <c r="P25" s="34" t="str">
        <f>IF(O24=0,"-",IF(O24&lt;=O$5,"Z","-"))</f>
        <v>-</v>
      </c>
      <c r="Q25" s="35" t="str">
        <f>IF(O24=0,"-",IF(O24&lt;=O$6,"B","-"))</f>
        <v>-</v>
      </c>
      <c r="R25" s="33" t="str">
        <f>IF(R24=0,"-",IF(R24&lt;=R$4,"G","-"))</f>
        <v>-</v>
      </c>
      <c r="S25" s="34" t="str">
        <f>IF(R24=0,"-",IF(R24&lt;=R$5,"Z","-"))</f>
        <v>-</v>
      </c>
      <c r="T25" s="35" t="str">
        <f>IF(R24=0,"-",IF(R24&lt;=R$6,"B","-"))</f>
        <v>-</v>
      </c>
      <c r="U25" s="33" t="str">
        <f>IF(U24=0,"-",IF(U24&lt;=U$4,"G","-"))</f>
        <v>-</v>
      </c>
      <c r="V25" s="34" t="str">
        <f>IF(U24=0,"-",IF(U24&lt;=U$5,"Z","-"))</f>
        <v>-</v>
      </c>
      <c r="W25" s="35" t="str">
        <f>IF(U24=0,"-",IF(U24&lt;=U$6,"B","-"))</f>
        <v>-</v>
      </c>
      <c r="X25" s="33" t="str">
        <f>IF(X24=0,"-",IF(X24&lt;=X$4,"G","-"))</f>
        <v>-</v>
      </c>
      <c r="Y25" s="34" t="str">
        <f>IF(X24=0,"-",IF(X24&lt;=X$5,"Z","-"))</f>
        <v>-</v>
      </c>
      <c r="Z25" s="35" t="str">
        <f>IF(X24=0,"-",IF(X24&lt;=X$6,"B","-"))</f>
        <v>-</v>
      </c>
      <c r="AA25" s="33" t="str">
        <f>IF(AA24=0,"-",IF(AA24&lt;=AA$4,"G","-"))</f>
        <v>-</v>
      </c>
      <c r="AB25" s="34" t="str">
        <f>IF(AA24=0,"-",IF(AA24&lt;=AA$5,"Z","-"))</f>
        <v>-</v>
      </c>
      <c r="AC25" s="35" t="str">
        <f>IF(AA24=0,"-",IF(AA24&lt;=AA$6,"B","-"))</f>
        <v>-</v>
      </c>
      <c r="AD25" s="33" t="str">
        <f>IF(AD24=0,"-",IF(AD24&lt;=AD$4,"G","-"))</f>
        <v>-</v>
      </c>
      <c r="AE25" s="34" t="str">
        <f>IF(AD24=0,"-",IF(AD24&lt;=AD$5,"Z","-"))</f>
        <v>-</v>
      </c>
      <c r="AF25" s="35" t="str">
        <f>IF(AD24=0,"-",IF(AD24&lt;=AD$6,"B","-"))</f>
        <v>-</v>
      </c>
      <c r="AG25" s="33" t="str">
        <f>IF(AG24=0,"-",IF(AG24&lt;=AG$4,"G","-"))</f>
        <v>-</v>
      </c>
      <c r="AH25" s="34" t="str">
        <f>IF(AG24=0,"-",IF(AG24&lt;=AG$5,"Z","-"))</f>
        <v>-</v>
      </c>
      <c r="AI25" s="35" t="str">
        <f>IF(AG24=0,"-",IF(AG24&lt;=AG$6,"B","-"))</f>
        <v>-</v>
      </c>
      <c r="AJ25" s="33" t="str">
        <f>IF(AJ24=0,"-",IF(AJ24&lt;=AJ$4,"G","-"))</f>
        <v>-</v>
      </c>
      <c r="AK25" s="34" t="str">
        <f>IF(AJ24=0,"-",IF(AJ24&lt;=AJ$5,"Z","-"))</f>
        <v>-</v>
      </c>
      <c r="AL25" s="35" t="str">
        <f>IF(AJ24=0,"-",IF(AJ24&lt;=AJ$6,"B","-"))</f>
        <v>-</v>
      </c>
      <c r="AM25" s="33" t="str">
        <f>IF(AM24=0,"-",IF(AM24&lt;=AM$4,"G","-"))</f>
        <v>-</v>
      </c>
      <c r="AN25" s="34" t="str">
        <f>IF(AM24=0,"-",IF(AM24&lt;=AM$5,"Z","-"))</f>
        <v>-</v>
      </c>
      <c r="AO25" s="35" t="str">
        <f>IF(AM24=0,"-",IF(AM24&lt;=AM$6,"B","-"))</f>
        <v>-</v>
      </c>
      <c r="AP25" s="33" t="str">
        <f>IF(AP24=0,"-",IF(AP24&lt;=AP$4,"G","-"))</f>
        <v>-</v>
      </c>
      <c r="AQ25" s="34" t="str">
        <f>IF(AP24=0,"-",IF(AP24&lt;=AP$5,"Z","-"))</f>
        <v>-</v>
      </c>
      <c r="AR25" s="35" t="str">
        <f>IF(AP24=0,"-",IF(AP24&lt;=AP$6,"B","-"))</f>
        <v>-</v>
      </c>
      <c r="AS25" s="33" t="str">
        <f>IF(AS24=0,"-",IF(AS24&lt;=AS$4,"G","-"))</f>
        <v>-</v>
      </c>
      <c r="AT25" s="34" t="str">
        <f>IF(AS24=0,"-",IF(AS24&lt;=AS$5,"Z","-"))</f>
        <v>-</v>
      </c>
      <c r="AU25" s="35" t="str">
        <f>IF(AS24=0,"-",IF(AS24&lt;=AS$6,"B","-"))</f>
        <v>-</v>
      </c>
      <c r="AV25" s="33" t="str">
        <f>IF(AV24=0,"-",IF(AV24&gt;=AV$4,"G","-"))</f>
        <v>-</v>
      </c>
      <c r="AW25" s="34" t="str">
        <f>IF(AV24=0,"-",IF(AV24&gt;=AV$5,"Z","-"))</f>
        <v>-</v>
      </c>
      <c r="AX25" s="35" t="str">
        <f>IF(AV24=0,"-",IF(AV24&gt;=AV$6,"B","-"))</f>
        <v>-</v>
      </c>
      <c r="AY25" s="33" t="str">
        <f>IF(AY24=0,"-",IF(AY24&gt;=AY$4,"G","-"))</f>
        <v>-</v>
      </c>
      <c r="AZ25" s="34" t="str">
        <f>IF(AY24=0,"-",IF(AY24&gt;=AY$5,"Z","-"))</f>
        <v>-</v>
      </c>
      <c r="BA25" s="35" t="str">
        <f>IF(AY24=0,"-",IF(AY24&gt;=AY$6,"B","-"))</f>
        <v>-</v>
      </c>
      <c r="BB25" s="33" t="str">
        <f>IF(BB24=0,"-",IF(BB24&gt;=BB$4,"G","-"))</f>
        <v>-</v>
      </c>
      <c r="BC25" s="34" t="str">
        <f>IF(BB24=0,"-",IF(BB24&gt;=BB$5,"Z","-"))</f>
        <v>-</v>
      </c>
      <c r="BD25" s="35" t="str">
        <f>IF(BB24=0,"-",IF(BB24&gt;=BB$6,"B","-"))</f>
        <v>-</v>
      </c>
      <c r="BE25" s="33" t="str">
        <f>IF(BE24=0,"-",IF(BE24&gt;=BE$4,"G","-"))</f>
        <v>-</v>
      </c>
      <c r="BF25" s="34" t="str">
        <f>IF(BE24=0,"-",IF(BE24&gt;=BE$5,"Z","-"))</f>
        <v>-</v>
      </c>
      <c r="BG25" s="35" t="str">
        <f>IF(BE24=0,"-",IF(BE24&gt;=BE$6,"B","-"))</f>
        <v>-</v>
      </c>
      <c r="BH25" s="33" t="str">
        <f>IF(BH24=0,"-",IF(BH24&gt;=BH$4,"G","-"))</f>
        <v>-</v>
      </c>
      <c r="BI25" s="34" t="str">
        <f>IF(BH24=0,"-",IF(BH24&gt;=BH$5,"Z","-"))</f>
        <v>-</v>
      </c>
      <c r="BJ25" s="35" t="str">
        <f>IF(BH24=0,"-",IF(BH24&gt;=BH$6,"B","-"))</f>
        <v>-</v>
      </c>
      <c r="BK25" s="33" t="str">
        <f>IF(BK24=0,"-",IF(BK24&gt;=BK$4,"G","-"))</f>
        <v>-</v>
      </c>
      <c r="BL25" s="34" t="str">
        <f>IF(BK24=0,"-",IF(BK24&gt;=BK$5,"Z","-"))</f>
        <v>-</v>
      </c>
      <c r="BM25" s="35" t="str">
        <f>IF(BK24=0,"-",IF(BK24&gt;=BK$6,"B","-"))</f>
        <v>-</v>
      </c>
      <c r="BN25" s="33" t="str">
        <f>IF(BN24=0,"-",IF(BN24&gt;=BN$4,"G","-"))</f>
        <v>-</v>
      </c>
      <c r="BO25" s="34" t="str">
        <f>IF(BN24=0,"-",IF(BN24&gt;=BN$5,"Z","-"))</f>
        <v>-</v>
      </c>
      <c r="BP25" s="35" t="str">
        <f>IF(BN24=0,"-",IF(BN24&gt;=BN$6,"B","-"))</f>
        <v>-</v>
      </c>
      <c r="BQ25" s="33" t="str">
        <f>IF(BQ24=0,"-",IF(BQ24&gt;=BQ$4,"G","-"))</f>
        <v>-</v>
      </c>
      <c r="BR25" s="34" t="str">
        <f>IF(BQ24=0,"-",IF(BQ24&gt;=BQ$5,"Z","-"))</f>
        <v>-</v>
      </c>
      <c r="BS25" s="35" t="str">
        <f>IF(BQ24=0,"-",IF(BQ24&gt;=BQ$6,"B","-"))</f>
        <v>-</v>
      </c>
      <c r="BT25" s="183" t="e">
        <f>IF(AND(OR(#REF!="Brons",#REF!="Brons")),"Brons","-")</f>
        <v>#REF!</v>
      </c>
      <c r="BU25" s="104">
        <f>COUNTIF(C25:AU25,"B")</f>
        <v>0</v>
      </c>
      <c r="BV25" s="118">
        <f>COUNTIF(AV25:BS25,"B")</f>
        <v>0</v>
      </c>
      <c r="BW25" s="33" t="b">
        <f>IF(AND(BU25&gt;=3,BV25&gt;=4),"BRONS")</f>
        <v>0</v>
      </c>
      <c r="BX25" s="35" t="b">
        <f>IF(AND(BU25&gt;=4,BV25&gt;=3),"BRONS")</f>
        <v>0</v>
      </c>
      <c r="BY25" s="104">
        <f>COUNTIF(C25:AU25,"Z")</f>
        <v>0</v>
      </c>
      <c r="BZ25" s="118">
        <f>COUNTIF(AV25:BS25,"Z")</f>
        <v>0</v>
      </c>
      <c r="CA25" s="33" t="b">
        <f>IF(AND(BY25&gt;=3,BZ25&gt;=4),"ZILVER")</f>
        <v>0</v>
      </c>
      <c r="CB25" s="35" t="b">
        <f>IF(AND(BY25&gt;=4,BZ25&gt;=3),"ZILVER")</f>
        <v>0</v>
      </c>
      <c r="CC25" s="104">
        <f>COUNTIF(C25:AU25,"G")</f>
        <v>0</v>
      </c>
      <c r="CD25" s="67">
        <f>COUNTIF(AV25:BS25,"G")</f>
        <v>0</v>
      </c>
      <c r="CE25" s="80" t="b">
        <f>IF(AND(CC25&gt;=3,CD25&gt;=4),"GOUD")</f>
        <v>0</v>
      </c>
      <c r="CF25" s="35" t="b">
        <f>IF(AND(CC25&gt;=4,CD25&gt;=3),"GOUD")</f>
        <v>0</v>
      </c>
    </row>
    <row r="26" spans="1:84">
      <c r="A26" s="420"/>
      <c r="B26" s="102"/>
      <c r="C26" s="259"/>
      <c r="D26" s="260"/>
      <c r="E26" s="261"/>
      <c r="F26" s="259"/>
      <c r="G26" s="260"/>
      <c r="H26" s="261"/>
      <c r="I26" s="259"/>
      <c r="J26" s="260"/>
      <c r="K26" s="261"/>
      <c r="L26" s="259"/>
      <c r="M26" s="260"/>
      <c r="N26" s="261"/>
      <c r="O26" s="375"/>
      <c r="P26" s="254"/>
      <c r="Q26" s="376"/>
      <c r="R26" s="254"/>
      <c r="S26" s="254"/>
      <c r="T26" s="254"/>
      <c r="U26" s="375"/>
      <c r="V26" s="254"/>
      <c r="W26" s="376"/>
      <c r="X26" s="254"/>
      <c r="Y26" s="254"/>
      <c r="Z26" s="254"/>
      <c r="AA26" s="375"/>
      <c r="AB26" s="254"/>
      <c r="AC26" s="376"/>
      <c r="AD26" s="254"/>
      <c r="AE26" s="254"/>
      <c r="AF26" s="254"/>
      <c r="AG26" s="375"/>
      <c r="AH26" s="254"/>
      <c r="AI26" s="376"/>
      <c r="AJ26" s="254"/>
      <c r="AK26" s="254"/>
      <c r="AL26" s="254"/>
      <c r="AM26" s="375"/>
      <c r="AN26" s="254"/>
      <c r="AO26" s="376"/>
      <c r="AP26" s="254"/>
      <c r="AQ26" s="254"/>
      <c r="AR26" s="254"/>
      <c r="AS26" s="375"/>
      <c r="AT26" s="254"/>
      <c r="AU26" s="376"/>
      <c r="AV26" s="256"/>
      <c r="AW26" s="256"/>
      <c r="AX26" s="256"/>
      <c r="AY26" s="255"/>
      <c r="AZ26" s="256"/>
      <c r="BA26" s="257"/>
      <c r="BB26" s="256"/>
      <c r="BC26" s="256"/>
      <c r="BD26" s="256"/>
      <c r="BE26" s="255"/>
      <c r="BF26" s="256"/>
      <c r="BG26" s="257"/>
      <c r="BH26" s="256"/>
      <c r="BI26" s="256"/>
      <c r="BJ26" s="256"/>
      <c r="BK26" s="255"/>
      <c r="BL26" s="256"/>
      <c r="BM26" s="257"/>
      <c r="BN26" s="256"/>
      <c r="BO26" s="256"/>
      <c r="BP26" s="256"/>
      <c r="BQ26" s="255"/>
      <c r="BR26" s="256"/>
      <c r="BS26" s="257"/>
      <c r="BT26" s="182" t="str">
        <f>IF(AND(OR(CE27="GOUD",CF27="GOUD")),"GOUD",IF(AND(OR(CA27="ZILVER",CB27="ZILVER")),"ZILVER",IF(AND(OR(BW27="BRONS",BX27="BRONS")),"BRONS","GROEN")))</f>
        <v>GROEN</v>
      </c>
      <c r="BU26" s="115"/>
      <c r="BV26" s="116"/>
      <c r="BW26" s="115"/>
      <c r="BX26" s="54"/>
      <c r="BY26" s="115"/>
      <c r="BZ26" s="116"/>
      <c r="CA26" s="115"/>
      <c r="CB26" s="54"/>
      <c r="CC26" s="115"/>
      <c r="CD26" s="54"/>
      <c r="CE26" s="117"/>
      <c r="CF26" s="54"/>
    </row>
    <row r="27" spans="1:84" ht="14" thickBot="1">
      <c r="A27" s="421"/>
      <c r="B27" s="103"/>
      <c r="C27" s="33" t="str">
        <f>IF(C26=0,"-",IF(C26&lt;=C$4,"G","-"))</f>
        <v>-</v>
      </c>
      <c r="D27" s="34" t="str">
        <f>IF(C26=0,"-",IF(C26&lt;=C$5,"Z","-"))</f>
        <v>-</v>
      </c>
      <c r="E27" s="35" t="str">
        <f>IF(C26=0,"-",IF(C26&lt;=C$6,"B","-"))</f>
        <v>-</v>
      </c>
      <c r="F27" s="33" t="str">
        <f>IF(F26=0,"-",IF(F26&lt;=F$4,"G","-"))</f>
        <v>-</v>
      </c>
      <c r="G27" s="34" t="str">
        <f>IF(F26=0,"-",IF(F26&lt;=F$5,"Z","-"))</f>
        <v>-</v>
      </c>
      <c r="H27" s="35" t="str">
        <f>IF(F26=0,"-",IF(F26&lt;=F$6,"B","-"))</f>
        <v>-</v>
      </c>
      <c r="I27" s="33" t="str">
        <f>IF(I26=0,"-",IF(I26&lt;=I$4,"G","-"))</f>
        <v>-</v>
      </c>
      <c r="J27" s="34" t="str">
        <f>IF(I26=0,"-",IF(I26&lt;=I$5,"Z","-"))</f>
        <v>-</v>
      </c>
      <c r="K27" s="35" t="str">
        <f>IF(I26=0,"-",IF(I26&lt;=I$6,"B","-"))</f>
        <v>-</v>
      </c>
      <c r="L27" s="33" t="str">
        <f>IF(L26=0,"-",IF(L26&lt;=L$4,"G","-"))</f>
        <v>-</v>
      </c>
      <c r="M27" s="34" t="str">
        <f>IF(L26=0,"-",IF(L26&lt;=L$5,"Z","-"))</f>
        <v>-</v>
      </c>
      <c r="N27" s="35" t="str">
        <f>IF(L26=0,"-",IF(L26&lt;=L$6,"B","-"))</f>
        <v>-</v>
      </c>
      <c r="O27" s="33" t="str">
        <f>IF(O26=0,"-",IF(O26&lt;=O$4,"G","-"))</f>
        <v>-</v>
      </c>
      <c r="P27" s="34" t="str">
        <f>IF(O26=0,"-",IF(O26&lt;=O$5,"Z","-"))</f>
        <v>-</v>
      </c>
      <c r="Q27" s="35" t="str">
        <f>IF(O26=0,"-",IF(O26&lt;=O$6,"B","-"))</f>
        <v>-</v>
      </c>
      <c r="R27" s="33" t="str">
        <f>IF(R26=0,"-",IF(R26&lt;=R$4,"G","-"))</f>
        <v>-</v>
      </c>
      <c r="S27" s="34" t="str">
        <f>IF(R26=0,"-",IF(R26&lt;=R$5,"Z","-"))</f>
        <v>-</v>
      </c>
      <c r="T27" s="35" t="str">
        <f>IF(R26=0,"-",IF(R26&lt;=R$6,"B","-"))</f>
        <v>-</v>
      </c>
      <c r="U27" s="33" t="str">
        <f>IF(U26=0,"-",IF(U26&lt;=U$4,"G","-"))</f>
        <v>-</v>
      </c>
      <c r="V27" s="34" t="str">
        <f>IF(U26=0,"-",IF(U26&lt;=U$5,"Z","-"))</f>
        <v>-</v>
      </c>
      <c r="W27" s="35" t="str">
        <f>IF(U26=0,"-",IF(U26&lt;=U$6,"B","-"))</f>
        <v>-</v>
      </c>
      <c r="X27" s="33" t="str">
        <f>IF(X26=0,"-",IF(X26&lt;=X$4,"G","-"))</f>
        <v>-</v>
      </c>
      <c r="Y27" s="34" t="str">
        <f>IF(X26=0,"-",IF(X26&lt;=X$5,"Z","-"))</f>
        <v>-</v>
      </c>
      <c r="Z27" s="35" t="str">
        <f>IF(X26=0,"-",IF(X26&lt;=X$6,"B","-"))</f>
        <v>-</v>
      </c>
      <c r="AA27" s="33" t="str">
        <f>IF(AA26=0,"-",IF(AA26&lt;=AA$4,"G","-"))</f>
        <v>-</v>
      </c>
      <c r="AB27" s="34" t="str">
        <f>IF(AA26=0,"-",IF(AA26&lt;=AA$5,"Z","-"))</f>
        <v>-</v>
      </c>
      <c r="AC27" s="35" t="str">
        <f>IF(AA26=0,"-",IF(AA26&lt;=AA$6,"B","-"))</f>
        <v>-</v>
      </c>
      <c r="AD27" s="33" t="str">
        <f>IF(AD26=0,"-",IF(AD26&lt;=AD$4,"G","-"))</f>
        <v>-</v>
      </c>
      <c r="AE27" s="34" t="str">
        <f>IF(AD26=0,"-",IF(AD26&lt;=AD$5,"Z","-"))</f>
        <v>-</v>
      </c>
      <c r="AF27" s="35" t="str">
        <f>IF(AD26=0,"-",IF(AD26&lt;=AD$6,"B","-"))</f>
        <v>-</v>
      </c>
      <c r="AG27" s="33" t="str">
        <f>IF(AG26=0,"-",IF(AG26&lt;=AG$4,"G","-"))</f>
        <v>-</v>
      </c>
      <c r="AH27" s="34" t="str">
        <f>IF(AG26=0,"-",IF(AG26&lt;=AG$5,"Z","-"))</f>
        <v>-</v>
      </c>
      <c r="AI27" s="35" t="str">
        <f>IF(AG26=0,"-",IF(AG26&lt;=AG$6,"B","-"))</f>
        <v>-</v>
      </c>
      <c r="AJ27" s="33" t="str">
        <f>IF(AJ26=0,"-",IF(AJ26&lt;=AJ$4,"G","-"))</f>
        <v>-</v>
      </c>
      <c r="AK27" s="34" t="str">
        <f>IF(AJ26=0,"-",IF(AJ26&lt;=AJ$5,"Z","-"))</f>
        <v>-</v>
      </c>
      <c r="AL27" s="35" t="str">
        <f>IF(AJ26=0,"-",IF(AJ26&lt;=AJ$6,"B","-"))</f>
        <v>-</v>
      </c>
      <c r="AM27" s="33" t="str">
        <f>IF(AM26=0,"-",IF(AM26&lt;=AM$4,"G","-"))</f>
        <v>-</v>
      </c>
      <c r="AN27" s="34" t="str">
        <f>IF(AM26=0,"-",IF(AM26&lt;=AM$5,"Z","-"))</f>
        <v>-</v>
      </c>
      <c r="AO27" s="35" t="str">
        <f>IF(AM26=0,"-",IF(AM26&lt;=AM$6,"B","-"))</f>
        <v>-</v>
      </c>
      <c r="AP27" s="33" t="str">
        <f>IF(AP26=0,"-",IF(AP26&lt;=AP$4,"G","-"))</f>
        <v>-</v>
      </c>
      <c r="AQ27" s="34" t="str">
        <f>IF(AP26=0,"-",IF(AP26&lt;=AP$5,"Z","-"))</f>
        <v>-</v>
      </c>
      <c r="AR27" s="35" t="str">
        <f>IF(AP26=0,"-",IF(AP26&lt;=AP$6,"B","-"))</f>
        <v>-</v>
      </c>
      <c r="AS27" s="33" t="str">
        <f>IF(AS26=0,"-",IF(AS26&lt;=AS$4,"G","-"))</f>
        <v>-</v>
      </c>
      <c r="AT27" s="34" t="str">
        <f>IF(AS26=0,"-",IF(AS26&lt;=AS$5,"Z","-"))</f>
        <v>-</v>
      </c>
      <c r="AU27" s="35" t="str">
        <f>IF(AS26=0,"-",IF(AS26&lt;=AS$6,"B","-"))</f>
        <v>-</v>
      </c>
      <c r="AV27" s="33" t="str">
        <f>IF(AV26=0,"-",IF(AV26&gt;=AV$4,"G","-"))</f>
        <v>-</v>
      </c>
      <c r="AW27" s="34" t="str">
        <f>IF(AV26=0,"-",IF(AV26&gt;=AV$5,"Z","-"))</f>
        <v>-</v>
      </c>
      <c r="AX27" s="35" t="str">
        <f>IF(AV26=0,"-",IF(AV26&gt;=AV$6,"B","-"))</f>
        <v>-</v>
      </c>
      <c r="AY27" s="33" t="str">
        <f>IF(AY26=0,"-",IF(AY26&gt;=AY$4,"G","-"))</f>
        <v>-</v>
      </c>
      <c r="AZ27" s="34" t="str">
        <f>IF(AY26=0,"-",IF(AY26&gt;=AY$5,"Z","-"))</f>
        <v>-</v>
      </c>
      <c r="BA27" s="35" t="str">
        <f>IF(AY26=0,"-",IF(AY26&gt;=AY$6,"B","-"))</f>
        <v>-</v>
      </c>
      <c r="BB27" s="33" t="str">
        <f>IF(BB26=0,"-",IF(BB26&gt;=BB$4,"G","-"))</f>
        <v>-</v>
      </c>
      <c r="BC27" s="34" t="str">
        <f>IF(BB26=0,"-",IF(BB26&gt;=BB$5,"Z","-"))</f>
        <v>-</v>
      </c>
      <c r="BD27" s="35" t="str">
        <f>IF(BB26=0,"-",IF(BB26&gt;=BB$6,"B","-"))</f>
        <v>-</v>
      </c>
      <c r="BE27" s="33" t="str">
        <f>IF(BE26=0,"-",IF(BE26&gt;=BE$4,"G","-"))</f>
        <v>-</v>
      </c>
      <c r="BF27" s="34" t="str">
        <f>IF(BE26=0,"-",IF(BE26&gt;=BE$5,"Z","-"))</f>
        <v>-</v>
      </c>
      <c r="BG27" s="35" t="str">
        <f>IF(BE26=0,"-",IF(BE26&gt;=BE$6,"B","-"))</f>
        <v>-</v>
      </c>
      <c r="BH27" s="33" t="str">
        <f>IF(BH26=0,"-",IF(BH26&gt;=BH$4,"G","-"))</f>
        <v>-</v>
      </c>
      <c r="BI27" s="34" t="str">
        <f>IF(BH26=0,"-",IF(BH26&gt;=BH$5,"Z","-"))</f>
        <v>-</v>
      </c>
      <c r="BJ27" s="35" t="str">
        <f>IF(BH26=0,"-",IF(BH26&gt;=BH$6,"B","-"))</f>
        <v>-</v>
      </c>
      <c r="BK27" s="33" t="str">
        <f>IF(BK26=0,"-",IF(BK26&gt;=BK$4,"G","-"))</f>
        <v>-</v>
      </c>
      <c r="BL27" s="34" t="str">
        <f>IF(BK26=0,"-",IF(BK26&gt;=BK$5,"Z","-"))</f>
        <v>-</v>
      </c>
      <c r="BM27" s="35" t="str">
        <f>IF(BK26=0,"-",IF(BK26&gt;=BK$6,"B","-"))</f>
        <v>-</v>
      </c>
      <c r="BN27" s="33" t="str">
        <f>IF(BN26=0,"-",IF(BN26&gt;=BN$4,"G","-"))</f>
        <v>-</v>
      </c>
      <c r="BO27" s="34" t="str">
        <f>IF(BN26=0,"-",IF(BN26&gt;=BN$5,"Z","-"))</f>
        <v>-</v>
      </c>
      <c r="BP27" s="35" t="str">
        <f>IF(BN26=0,"-",IF(BN26&gt;=BN$6,"B","-"))</f>
        <v>-</v>
      </c>
      <c r="BQ27" s="33" t="str">
        <f>IF(BQ26=0,"-",IF(BQ26&gt;=BQ$4,"G","-"))</f>
        <v>-</v>
      </c>
      <c r="BR27" s="34" t="str">
        <f>IF(BQ26=0,"-",IF(BQ26&gt;=BQ$5,"Z","-"))</f>
        <v>-</v>
      </c>
      <c r="BS27" s="35" t="str">
        <f>IF(BQ26=0,"-",IF(BQ26&gt;=BQ$6,"B","-"))</f>
        <v>-</v>
      </c>
      <c r="BT27" s="183" t="e">
        <f>IF(AND(OR(#REF!="Brons",#REF!="Brons")),"Brons","-")</f>
        <v>#REF!</v>
      </c>
      <c r="BU27" s="104">
        <f>COUNTIF(C27:AU27,"B")</f>
        <v>0</v>
      </c>
      <c r="BV27" s="118">
        <f>COUNTIF(AV27:BS27,"B")</f>
        <v>0</v>
      </c>
      <c r="BW27" s="33" t="b">
        <f>IF(AND(BU27&gt;=3,BV27&gt;=4),"BRONS")</f>
        <v>0</v>
      </c>
      <c r="BX27" s="35" t="b">
        <f>IF(AND(BU27&gt;=4,BV27&gt;=3),"BRONS")</f>
        <v>0</v>
      </c>
      <c r="BY27" s="104">
        <f>COUNTIF(C27:AU27,"Z")</f>
        <v>0</v>
      </c>
      <c r="BZ27" s="118">
        <f>COUNTIF(AV27:BS27,"Z")</f>
        <v>0</v>
      </c>
      <c r="CA27" s="33" t="b">
        <f>IF(AND(BY27&gt;=3,BZ27&gt;=4),"ZILVER")</f>
        <v>0</v>
      </c>
      <c r="CB27" s="35" t="b">
        <f>IF(AND(BY27&gt;=4,BZ27&gt;=3),"ZILVER")</f>
        <v>0</v>
      </c>
      <c r="CC27" s="104">
        <f>COUNTIF(C27:AU27,"G")</f>
        <v>0</v>
      </c>
      <c r="CD27" s="67">
        <f>COUNTIF(AV27:BS27,"G")</f>
        <v>0</v>
      </c>
      <c r="CE27" s="80" t="b">
        <f>IF(AND(CC27&gt;=3,CD27&gt;=4),"GOUD")</f>
        <v>0</v>
      </c>
      <c r="CF27" s="35" t="b">
        <f>IF(AND(CC27&gt;=4,CD27&gt;=3),"GOUD")</f>
        <v>0</v>
      </c>
    </row>
    <row r="28" spans="1:84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21"/>
      <c r="BU28" s="105"/>
      <c r="BV28" s="105"/>
      <c r="BW28" s="105"/>
    </row>
    <row r="29" spans="1:84">
      <c r="A29" s="36" t="s">
        <v>40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21"/>
      <c r="BU29" s="105"/>
      <c r="BV29" s="105"/>
      <c r="BW29" s="105"/>
    </row>
    <row r="30" spans="1:84">
      <c r="A30" s="36" t="s">
        <v>31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21"/>
      <c r="BU30" s="105"/>
      <c r="BV30" s="105"/>
      <c r="BW30" s="105"/>
    </row>
    <row r="31" spans="1:84">
      <c r="A31" s="36" t="s">
        <v>41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21"/>
      <c r="BU31" s="105"/>
      <c r="BV31" s="105"/>
      <c r="BW31" s="105"/>
    </row>
    <row r="32" spans="1:84">
      <c r="BT32" s="21"/>
      <c r="BU32" s="23"/>
      <c r="BV32" s="23"/>
      <c r="BW32" s="23"/>
    </row>
    <row r="33" spans="1:75">
      <c r="BT33" s="21"/>
      <c r="BU33" s="23"/>
      <c r="BV33" s="23"/>
      <c r="BW33" s="23"/>
    </row>
    <row r="34" spans="1:75">
      <c r="BT34" s="21"/>
      <c r="BU34" s="23"/>
      <c r="BV34" s="23"/>
      <c r="BW34" s="23"/>
    </row>
    <row r="35" spans="1:75">
      <c r="BT35" s="21"/>
      <c r="BU35" s="23"/>
      <c r="BV35" s="23"/>
      <c r="BW35" s="23"/>
    </row>
    <row r="36" spans="1:75">
      <c r="BT36" s="21"/>
      <c r="BU36" s="23"/>
      <c r="BV36" s="23"/>
      <c r="BW36" s="23"/>
    </row>
    <row r="37" spans="1:75">
      <c r="BT37" s="21"/>
      <c r="BU37" s="23"/>
      <c r="BV37" s="23"/>
      <c r="BW37" s="23"/>
    </row>
    <row r="38" spans="1:75">
      <c r="BT38" s="21"/>
      <c r="BU38" s="23"/>
      <c r="BV38" s="23"/>
      <c r="BW38" s="23"/>
    </row>
    <row r="39" spans="1:75">
      <c r="BT39" s="21"/>
      <c r="BU39" s="22"/>
      <c r="BV39" s="22"/>
      <c r="BW39" s="22"/>
    </row>
    <row r="40" spans="1:75">
      <c r="BT40" s="21"/>
      <c r="BU40" s="22"/>
      <c r="BV40" s="22"/>
      <c r="BW40" s="22"/>
    </row>
    <row r="41" spans="1:75">
      <c r="BT41" s="21"/>
      <c r="BU41" s="22"/>
      <c r="BV41" s="22"/>
      <c r="BW41" s="22"/>
    </row>
    <row r="42" spans="1:75">
      <c r="BT42" s="21"/>
      <c r="BU42" s="22"/>
      <c r="BV42" s="22"/>
      <c r="BW42" s="22"/>
    </row>
    <row r="43" spans="1:75">
      <c r="BT43" s="21"/>
      <c r="BU43" s="22"/>
      <c r="BV43" s="22"/>
      <c r="BW43" s="22"/>
    </row>
    <row r="44" spans="1:75">
      <c r="BT44" s="21"/>
      <c r="BU44" s="22"/>
      <c r="BV44" s="22"/>
      <c r="BW44" s="22"/>
    </row>
    <row r="45" spans="1:75">
      <c r="BT45" s="21"/>
      <c r="BU45" s="22"/>
      <c r="BV45" s="22"/>
      <c r="BW45" s="22"/>
    </row>
    <row r="46" spans="1:75">
      <c r="BT46" s="21"/>
      <c r="BU46" s="22"/>
      <c r="BV46" s="22"/>
      <c r="BW46" s="22"/>
    </row>
    <row r="47" spans="1:75">
      <c r="A47" s="25"/>
      <c r="B47" s="25"/>
      <c r="C47" s="25"/>
      <c r="D47" s="25"/>
      <c r="E47" s="25"/>
      <c r="BT47" s="25"/>
      <c r="BU47" s="25"/>
      <c r="BV47" s="25"/>
      <c r="BW47" s="25"/>
    </row>
    <row r="48" spans="1:75">
      <c r="A48" s="25"/>
      <c r="B48" s="25"/>
      <c r="C48" s="25"/>
      <c r="D48" s="25"/>
      <c r="E48" s="25"/>
      <c r="BT48" s="25"/>
      <c r="BU48" s="25"/>
      <c r="BV48" s="25"/>
      <c r="BW48" s="25"/>
    </row>
    <row r="49" spans="1:75">
      <c r="A49" s="25"/>
      <c r="B49" s="25"/>
      <c r="C49" s="25"/>
      <c r="D49" s="25"/>
      <c r="E49" s="25"/>
      <c r="BT49" s="25"/>
      <c r="BU49" s="25"/>
      <c r="BV49" s="25"/>
      <c r="BW49" s="25"/>
    </row>
    <row r="50" spans="1:75">
      <c r="A50" s="25"/>
      <c r="B50" s="25"/>
      <c r="C50" s="25"/>
      <c r="D50" s="25"/>
      <c r="E50" s="25"/>
      <c r="BT50" s="25"/>
      <c r="BU50" s="25"/>
      <c r="BV50" s="25"/>
      <c r="BW50" s="25"/>
    </row>
    <row r="51" spans="1:75">
      <c r="A51" s="25"/>
      <c r="B51" s="25"/>
      <c r="C51" s="25"/>
      <c r="D51" s="25"/>
      <c r="E51" s="25"/>
      <c r="BT51" s="25"/>
      <c r="BU51" s="25"/>
      <c r="BV51" s="25"/>
      <c r="BW51" s="25"/>
    </row>
  </sheetData>
  <mergeCells count="367">
    <mergeCell ref="BN3:BP3"/>
    <mergeCell ref="BQ3:BS3"/>
    <mergeCell ref="C4:E4"/>
    <mergeCell ref="F4:H4"/>
    <mergeCell ref="I4:K4"/>
    <mergeCell ref="L4:N4"/>
    <mergeCell ref="O4:Q4"/>
    <mergeCell ref="AM3:AO3"/>
    <mergeCell ref="AP3:AR3"/>
    <mergeCell ref="AS3:AU3"/>
    <mergeCell ref="AV3:AX3"/>
    <mergeCell ref="AY3:BA3"/>
    <mergeCell ref="BB3:BD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4:T4"/>
    <mergeCell ref="U4:W4"/>
    <mergeCell ref="X4:Z4"/>
    <mergeCell ref="AA4:AC4"/>
    <mergeCell ref="AD4:AF4"/>
    <mergeCell ref="AG4:AI4"/>
    <mergeCell ref="BE3:BG3"/>
    <mergeCell ref="BH3:BJ3"/>
    <mergeCell ref="BK3:BM3"/>
    <mergeCell ref="R3:T3"/>
    <mergeCell ref="BB4:BD4"/>
    <mergeCell ref="BE4:BG4"/>
    <mergeCell ref="BH4:BJ4"/>
    <mergeCell ref="BK4:BM4"/>
    <mergeCell ref="BN4:BP4"/>
    <mergeCell ref="BQ4:BS4"/>
    <mergeCell ref="AJ4:AL4"/>
    <mergeCell ref="AM4:AO4"/>
    <mergeCell ref="AP4:AR4"/>
    <mergeCell ref="AS4:AU4"/>
    <mergeCell ref="AV4:AX4"/>
    <mergeCell ref="AY4:BA4"/>
    <mergeCell ref="BN5:BP5"/>
    <mergeCell ref="BQ5:BS5"/>
    <mergeCell ref="AY5:BA5"/>
    <mergeCell ref="BB5:BD5"/>
    <mergeCell ref="C6:E6"/>
    <mergeCell ref="F6:H6"/>
    <mergeCell ref="I6:K6"/>
    <mergeCell ref="L6:N6"/>
    <mergeCell ref="O6:Q6"/>
    <mergeCell ref="AM5:AO5"/>
    <mergeCell ref="AP5:AR5"/>
    <mergeCell ref="AS5:AU5"/>
    <mergeCell ref="AV5:AX5"/>
    <mergeCell ref="U5:W5"/>
    <mergeCell ref="X5:Z5"/>
    <mergeCell ref="AA5:AC5"/>
    <mergeCell ref="AD5:AF5"/>
    <mergeCell ref="AG5:AI5"/>
    <mergeCell ref="AJ5:AL5"/>
    <mergeCell ref="C5:E5"/>
    <mergeCell ref="F5:H5"/>
    <mergeCell ref="I5:K5"/>
    <mergeCell ref="L5:N5"/>
    <mergeCell ref="O5:Q5"/>
    <mergeCell ref="R6:T6"/>
    <mergeCell ref="U6:W6"/>
    <mergeCell ref="X6:Z6"/>
    <mergeCell ref="AA6:AC6"/>
    <mergeCell ref="AD6:AF6"/>
    <mergeCell ref="AG6:AI6"/>
    <mergeCell ref="BE5:BG5"/>
    <mergeCell ref="BH5:BJ5"/>
    <mergeCell ref="BK5:BM5"/>
    <mergeCell ref="R5:T5"/>
    <mergeCell ref="BB6:BD6"/>
    <mergeCell ref="BE6:BG6"/>
    <mergeCell ref="BH6:BJ6"/>
    <mergeCell ref="BK6:BM6"/>
    <mergeCell ref="BN6:BP6"/>
    <mergeCell ref="BQ6:BS6"/>
    <mergeCell ref="AJ6:AL6"/>
    <mergeCell ref="AM6:AO6"/>
    <mergeCell ref="AP6:AR6"/>
    <mergeCell ref="AS6:AU6"/>
    <mergeCell ref="AV6:AX6"/>
    <mergeCell ref="AY6:BA6"/>
    <mergeCell ref="AY7:BA7"/>
    <mergeCell ref="BB7:BD7"/>
    <mergeCell ref="U7:W7"/>
    <mergeCell ref="X7:Z7"/>
    <mergeCell ref="AA7:AC7"/>
    <mergeCell ref="AD7:AF7"/>
    <mergeCell ref="AG7:AI7"/>
    <mergeCell ref="AJ7:AL7"/>
    <mergeCell ref="C7:E7"/>
    <mergeCell ref="F7:H7"/>
    <mergeCell ref="I7:K7"/>
    <mergeCell ref="L7:N7"/>
    <mergeCell ref="O7:Q7"/>
    <mergeCell ref="R7:T7"/>
    <mergeCell ref="BU7:BX7"/>
    <mergeCell ref="BY7:CB7"/>
    <mergeCell ref="CC7:CF7"/>
    <mergeCell ref="C8:E8"/>
    <mergeCell ref="F8:H8"/>
    <mergeCell ref="I8:K8"/>
    <mergeCell ref="L8:N8"/>
    <mergeCell ref="O8:Q8"/>
    <mergeCell ref="R8:T8"/>
    <mergeCell ref="U8:W8"/>
    <mergeCell ref="BE7:BG7"/>
    <mergeCell ref="BH7:BJ7"/>
    <mergeCell ref="BK7:BM7"/>
    <mergeCell ref="BN7:BP7"/>
    <mergeCell ref="BQ7:BS7"/>
    <mergeCell ref="BT7:BT8"/>
    <mergeCell ref="BH8:BJ8"/>
    <mergeCell ref="BK8:BM8"/>
    <mergeCell ref="BN8:BP8"/>
    <mergeCell ref="BQ8:BS8"/>
    <mergeCell ref="AM7:AO7"/>
    <mergeCell ref="AP7:AR7"/>
    <mergeCell ref="AS7:AU7"/>
    <mergeCell ref="AV7:AX7"/>
    <mergeCell ref="AP8:AR8"/>
    <mergeCell ref="AS8:AU8"/>
    <mergeCell ref="AV8:AX8"/>
    <mergeCell ref="AY8:BA8"/>
    <mergeCell ref="BB8:BD8"/>
    <mergeCell ref="BE8:BG8"/>
    <mergeCell ref="X8:Z8"/>
    <mergeCell ref="AA8:AC8"/>
    <mergeCell ref="AD8:AF8"/>
    <mergeCell ref="AG8:AI8"/>
    <mergeCell ref="AJ8:AL8"/>
    <mergeCell ref="AM8:AO8"/>
    <mergeCell ref="R10:T10"/>
    <mergeCell ref="U10:W10"/>
    <mergeCell ref="X10:Z10"/>
    <mergeCell ref="AA10:AC10"/>
    <mergeCell ref="AD10:AF10"/>
    <mergeCell ref="AG10:AI10"/>
    <mergeCell ref="A10:A11"/>
    <mergeCell ref="C10:E10"/>
    <mergeCell ref="F10:H10"/>
    <mergeCell ref="I10:K10"/>
    <mergeCell ref="L10:N10"/>
    <mergeCell ref="O10:Q10"/>
    <mergeCell ref="AM12:AO12"/>
    <mergeCell ref="AP12:AR12"/>
    <mergeCell ref="BT10:BT11"/>
    <mergeCell ref="A12:A13"/>
    <mergeCell ref="C12:E12"/>
    <mergeCell ref="F12:H12"/>
    <mergeCell ref="I12:K12"/>
    <mergeCell ref="L12:N12"/>
    <mergeCell ref="O12:Q12"/>
    <mergeCell ref="R12:T12"/>
    <mergeCell ref="U12:W12"/>
    <mergeCell ref="X12:Z12"/>
    <mergeCell ref="BB10:BD10"/>
    <mergeCell ref="BE10:BG10"/>
    <mergeCell ref="BH10:BJ10"/>
    <mergeCell ref="BK10:BM10"/>
    <mergeCell ref="BN10:BP10"/>
    <mergeCell ref="BQ10:BS10"/>
    <mergeCell ref="AJ10:AL10"/>
    <mergeCell ref="AM10:AO10"/>
    <mergeCell ref="AP10:AR10"/>
    <mergeCell ref="AS10:AU10"/>
    <mergeCell ref="AV10:AX10"/>
    <mergeCell ref="AY10:BA10"/>
    <mergeCell ref="X14:Z14"/>
    <mergeCell ref="AA14:AC14"/>
    <mergeCell ref="AD14:AF14"/>
    <mergeCell ref="AG14:AI14"/>
    <mergeCell ref="BK12:BM12"/>
    <mergeCell ref="BN12:BP12"/>
    <mergeCell ref="BQ12:BS12"/>
    <mergeCell ref="BT12:BT13"/>
    <mergeCell ref="A14:A15"/>
    <mergeCell ref="C14:E14"/>
    <mergeCell ref="F14:H14"/>
    <mergeCell ref="I14:K14"/>
    <mergeCell ref="L14:N14"/>
    <mergeCell ref="O14:Q14"/>
    <mergeCell ref="AS12:AU12"/>
    <mergeCell ref="AV12:AX12"/>
    <mergeCell ref="AY12:BA12"/>
    <mergeCell ref="BB12:BD12"/>
    <mergeCell ref="BE12:BG12"/>
    <mergeCell ref="BH12:BJ12"/>
    <mergeCell ref="AA12:AC12"/>
    <mergeCell ref="AD12:AF12"/>
    <mergeCell ref="AG12:AI12"/>
    <mergeCell ref="AJ12:AL12"/>
    <mergeCell ref="BT14:BT15"/>
    <mergeCell ref="A16:A17"/>
    <mergeCell ref="C16:E16"/>
    <mergeCell ref="F16:H16"/>
    <mergeCell ref="I16:K16"/>
    <mergeCell ref="L16:N16"/>
    <mergeCell ref="O16:Q16"/>
    <mergeCell ref="R16:T16"/>
    <mergeCell ref="U16:W16"/>
    <mergeCell ref="X16:Z16"/>
    <mergeCell ref="BB14:BD14"/>
    <mergeCell ref="BE14:BG14"/>
    <mergeCell ref="BH14:BJ14"/>
    <mergeCell ref="BK14:BM14"/>
    <mergeCell ref="BN14:BP14"/>
    <mergeCell ref="BQ14:BS14"/>
    <mergeCell ref="AJ14:AL14"/>
    <mergeCell ref="AM14:AO14"/>
    <mergeCell ref="AP14:AR14"/>
    <mergeCell ref="AS14:AU14"/>
    <mergeCell ref="AV14:AX14"/>
    <mergeCell ref="AY14:BA14"/>
    <mergeCell ref="R14:T14"/>
    <mergeCell ref="U14:W14"/>
    <mergeCell ref="BT16:BT17"/>
    <mergeCell ref="A18:A19"/>
    <mergeCell ref="C18:E18"/>
    <mergeCell ref="F18:H18"/>
    <mergeCell ref="I18:K18"/>
    <mergeCell ref="L18:N18"/>
    <mergeCell ref="O18:Q18"/>
    <mergeCell ref="AS16:AU16"/>
    <mergeCell ref="AV16:AX16"/>
    <mergeCell ref="AY16:BA16"/>
    <mergeCell ref="BB16:BD16"/>
    <mergeCell ref="BE16:BG16"/>
    <mergeCell ref="BH16:BJ16"/>
    <mergeCell ref="AA16:AC16"/>
    <mergeCell ref="AD16:AF16"/>
    <mergeCell ref="AG16:AI16"/>
    <mergeCell ref="AJ16:AL16"/>
    <mergeCell ref="AM16:AO16"/>
    <mergeCell ref="AP16:AR16"/>
    <mergeCell ref="R18:T18"/>
    <mergeCell ref="U18:W18"/>
    <mergeCell ref="X18:Z18"/>
    <mergeCell ref="AA18:AC18"/>
    <mergeCell ref="AD18:AF18"/>
    <mergeCell ref="AG18:AI18"/>
    <mergeCell ref="BK16:BM16"/>
    <mergeCell ref="BN16:BP16"/>
    <mergeCell ref="BQ16:BS16"/>
    <mergeCell ref="AM20:AO20"/>
    <mergeCell ref="AP20:AR20"/>
    <mergeCell ref="BT18:BT19"/>
    <mergeCell ref="A20:A21"/>
    <mergeCell ref="C20:E20"/>
    <mergeCell ref="F20:H20"/>
    <mergeCell ref="I20:K20"/>
    <mergeCell ref="L20:N20"/>
    <mergeCell ref="O20:Q20"/>
    <mergeCell ref="R20:T20"/>
    <mergeCell ref="U20:W20"/>
    <mergeCell ref="X20:Z20"/>
    <mergeCell ref="BB18:BD18"/>
    <mergeCell ref="BE18:BG18"/>
    <mergeCell ref="BH18:BJ18"/>
    <mergeCell ref="BK18:BM18"/>
    <mergeCell ref="BN18:BP18"/>
    <mergeCell ref="BQ18:BS18"/>
    <mergeCell ref="AJ18:AL18"/>
    <mergeCell ref="AM18:AO18"/>
    <mergeCell ref="BT22:BT23"/>
    <mergeCell ref="BB22:BD22"/>
    <mergeCell ref="BE22:BG22"/>
    <mergeCell ref="BH22:BJ22"/>
    <mergeCell ref="BK22:BM22"/>
    <mergeCell ref="AP18:AR18"/>
    <mergeCell ref="AS18:AU18"/>
    <mergeCell ref="AV18:AX18"/>
    <mergeCell ref="AY18:BA18"/>
    <mergeCell ref="BK20:BM20"/>
    <mergeCell ref="BN22:BP22"/>
    <mergeCell ref="BQ22:BS22"/>
    <mergeCell ref="L24:N24"/>
    <mergeCell ref="O24:Q24"/>
    <mergeCell ref="R24:T24"/>
    <mergeCell ref="U24:W24"/>
    <mergeCell ref="X24:Z24"/>
    <mergeCell ref="BN20:BP20"/>
    <mergeCell ref="BQ20:BS20"/>
    <mergeCell ref="BT20:BT21"/>
    <mergeCell ref="A22:A23"/>
    <mergeCell ref="C22:E22"/>
    <mergeCell ref="F22:H22"/>
    <mergeCell ref="I22:K22"/>
    <mergeCell ref="L22:N22"/>
    <mergeCell ref="O22:Q22"/>
    <mergeCell ref="AS20:AU20"/>
    <mergeCell ref="AV20:AX20"/>
    <mergeCell ref="AY20:BA20"/>
    <mergeCell ref="BB20:BD20"/>
    <mergeCell ref="BE20:BG20"/>
    <mergeCell ref="BH20:BJ20"/>
    <mergeCell ref="AA20:AC20"/>
    <mergeCell ref="AD20:AF20"/>
    <mergeCell ref="AG20:AI20"/>
    <mergeCell ref="AJ20:AL20"/>
    <mergeCell ref="AJ22:AL22"/>
    <mergeCell ref="AM22:AO22"/>
    <mergeCell ref="AP22:AR22"/>
    <mergeCell ref="AS22:AU22"/>
    <mergeCell ref="AV22:AX22"/>
    <mergeCell ref="AY22:BA22"/>
    <mergeCell ref="R22:T22"/>
    <mergeCell ref="U22:W22"/>
    <mergeCell ref="X22:Z22"/>
    <mergeCell ref="AA22:AC22"/>
    <mergeCell ref="AD22:AF22"/>
    <mergeCell ref="AG22:AI22"/>
    <mergeCell ref="A26:A27"/>
    <mergeCell ref="C26:E26"/>
    <mergeCell ref="F26:H26"/>
    <mergeCell ref="I26:K26"/>
    <mergeCell ref="L26:N26"/>
    <mergeCell ref="O26:Q26"/>
    <mergeCell ref="AS24:AU24"/>
    <mergeCell ref="AV24:AX24"/>
    <mergeCell ref="AY24:BA24"/>
    <mergeCell ref="AA24:AC24"/>
    <mergeCell ref="AD24:AF24"/>
    <mergeCell ref="AG24:AI24"/>
    <mergeCell ref="AJ24:AL24"/>
    <mergeCell ref="AM24:AO24"/>
    <mergeCell ref="AP24:AR24"/>
    <mergeCell ref="R26:T26"/>
    <mergeCell ref="U26:W26"/>
    <mergeCell ref="X26:Z26"/>
    <mergeCell ref="AA26:AC26"/>
    <mergeCell ref="AD26:AF26"/>
    <mergeCell ref="A24:A25"/>
    <mergeCell ref="C24:E24"/>
    <mergeCell ref="F24:H24"/>
    <mergeCell ref="I24:K24"/>
    <mergeCell ref="AG26:AI26"/>
    <mergeCell ref="BK24:BM24"/>
    <mergeCell ref="BN24:BP24"/>
    <mergeCell ref="BQ24:BS24"/>
    <mergeCell ref="BT26:BT27"/>
    <mergeCell ref="BB26:BD26"/>
    <mergeCell ref="BE26:BG26"/>
    <mergeCell ref="BH26:BJ26"/>
    <mergeCell ref="BK26:BM26"/>
    <mergeCell ref="BN26:BP26"/>
    <mergeCell ref="BQ26:BS26"/>
    <mergeCell ref="AJ26:AL26"/>
    <mergeCell ref="AM26:AO26"/>
    <mergeCell ref="AP26:AR26"/>
    <mergeCell ref="AS26:AU26"/>
    <mergeCell ref="AV26:AX26"/>
    <mergeCell ref="AY26:BA26"/>
    <mergeCell ref="BT24:BT25"/>
    <mergeCell ref="BB24:BD24"/>
    <mergeCell ref="BE24:BG24"/>
    <mergeCell ref="BH24:BJ24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39"/>
  <sheetViews>
    <sheetView topLeftCell="A2" workbookViewId="0">
      <selection activeCell="R13" sqref="R13"/>
    </sheetView>
  </sheetViews>
  <sheetFormatPr baseColWidth="10" defaultColWidth="8.83203125" defaultRowHeight="13" x14ac:dyDescent="0"/>
  <cols>
    <col min="1" max="1" width="22.1640625" style="2" customWidth="1"/>
    <col min="2" max="2" width="2.83203125" style="2" hidden="1" customWidth="1"/>
    <col min="3" max="17" width="2.6640625" style="2" customWidth="1"/>
    <col min="18" max="41" width="2.6640625" style="3" customWidth="1"/>
    <col min="42" max="50" width="2.6640625" style="2" customWidth="1"/>
    <col min="51" max="53" width="3.33203125" style="2" customWidth="1"/>
    <col min="54" max="65" width="2.6640625" style="2" customWidth="1"/>
    <col min="66" max="66" width="9.5" style="2" customWidth="1"/>
    <col min="67" max="67" width="5.6640625" style="2" bestFit="1" customWidth="1"/>
    <col min="68" max="68" width="5.5" style="2" bestFit="1" customWidth="1"/>
    <col min="69" max="70" width="9.6640625" style="2" hidden="1" customWidth="1"/>
    <col min="71" max="71" width="5.6640625" style="2" bestFit="1" customWidth="1"/>
    <col min="72" max="72" width="5.5" style="2" bestFit="1" customWidth="1"/>
    <col min="73" max="74" width="9.6640625" style="2" hidden="1" customWidth="1"/>
    <col min="75" max="75" width="5.6640625" style="2" bestFit="1" customWidth="1"/>
    <col min="76" max="76" width="5.5" style="2" bestFit="1" customWidth="1"/>
    <col min="77" max="78" width="9.6640625" style="2" hidden="1" customWidth="1"/>
    <col min="79" max="256" width="8.83203125" style="2"/>
    <col min="257" max="257" width="22.1640625" style="2" customWidth="1"/>
    <col min="258" max="258" width="0" style="2" hidden="1" customWidth="1"/>
    <col min="259" max="306" width="2.6640625" style="2" customWidth="1"/>
    <col min="307" max="309" width="3.33203125" style="2" customWidth="1"/>
    <col min="310" max="321" width="2.6640625" style="2" customWidth="1"/>
    <col min="322" max="322" width="9.5" style="2" customWidth="1"/>
    <col min="323" max="323" width="5.6640625" style="2" bestFit="1" customWidth="1"/>
    <col min="324" max="324" width="5.5" style="2" bestFit="1" customWidth="1"/>
    <col min="325" max="326" width="0" style="2" hidden="1" customWidth="1"/>
    <col min="327" max="327" width="5.6640625" style="2" bestFit="1" customWidth="1"/>
    <col min="328" max="328" width="5.5" style="2" bestFit="1" customWidth="1"/>
    <col min="329" max="330" width="0" style="2" hidden="1" customWidth="1"/>
    <col min="331" max="331" width="5.6640625" style="2" bestFit="1" customWidth="1"/>
    <col min="332" max="332" width="5.5" style="2" bestFit="1" customWidth="1"/>
    <col min="333" max="334" width="0" style="2" hidden="1" customWidth="1"/>
    <col min="335" max="512" width="8.83203125" style="2"/>
    <col min="513" max="513" width="22.1640625" style="2" customWidth="1"/>
    <col min="514" max="514" width="0" style="2" hidden="1" customWidth="1"/>
    <col min="515" max="562" width="2.6640625" style="2" customWidth="1"/>
    <col min="563" max="565" width="3.33203125" style="2" customWidth="1"/>
    <col min="566" max="577" width="2.6640625" style="2" customWidth="1"/>
    <col min="578" max="578" width="9.5" style="2" customWidth="1"/>
    <col min="579" max="579" width="5.6640625" style="2" bestFit="1" customWidth="1"/>
    <col min="580" max="580" width="5.5" style="2" bestFit="1" customWidth="1"/>
    <col min="581" max="582" width="0" style="2" hidden="1" customWidth="1"/>
    <col min="583" max="583" width="5.6640625" style="2" bestFit="1" customWidth="1"/>
    <col min="584" max="584" width="5.5" style="2" bestFit="1" customWidth="1"/>
    <col min="585" max="586" width="0" style="2" hidden="1" customWidth="1"/>
    <col min="587" max="587" width="5.6640625" style="2" bestFit="1" customWidth="1"/>
    <col min="588" max="588" width="5.5" style="2" bestFit="1" customWidth="1"/>
    <col min="589" max="590" width="0" style="2" hidden="1" customWidth="1"/>
    <col min="591" max="768" width="8.83203125" style="2"/>
    <col min="769" max="769" width="22.1640625" style="2" customWidth="1"/>
    <col min="770" max="770" width="0" style="2" hidden="1" customWidth="1"/>
    <col min="771" max="818" width="2.6640625" style="2" customWidth="1"/>
    <col min="819" max="821" width="3.33203125" style="2" customWidth="1"/>
    <col min="822" max="833" width="2.6640625" style="2" customWidth="1"/>
    <col min="834" max="834" width="9.5" style="2" customWidth="1"/>
    <col min="835" max="835" width="5.6640625" style="2" bestFit="1" customWidth="1"/>
    <col min="836" max="836" width="5.5" style="2" bestFit="1" customWidth="1"/>
    <col min="837" max="838" width="0" style="2" hidden="1" customWidth="1"/>
    <col min="839" max="839" width="5.6640625" style="2" bestFit="1" customWidth="1"/>
    <col min="840" max="840" width="5.5" style="2" bestFit="1" customWidth="1"/>
    <col min="841" max="842" width="0" style="2" hidden="1" customWidth="1"/>
    <col min="843" max="843" width="5.6640625" style="2" bestFit="1" customWidth="1"/>
    <col min="844" max="844" width="5.5" style="2" bestFit="1" customWidth="1"/>
    <col min="845" max="846" width="0" style="2" hidden="1" customWidth="1"/>
    <col min="847" max="1024" width="8.83203125" style="2"/>
    <col min="1025" max="1025" width="22.1640625" style="2" customWidth="1"/>
    <col min="1026" max="1026" width="0" style="2" hidden="1" customWidth="1"/>
    <col min="1027" max="1074" width="2.6640625" style="2" customWidth="1"/>
    <col min="1075" max="1077" width="3.33203125" style="2" customWidth="1"/>
    <col min="1078" max="1089" width="2.6640625" style="2" customWidth="1"/>
    <col min="1090" max="1090" width="9.5" style="2" customWidth="1"/>
    <col min="1091" max="1091" width="5.6640625" style="2" bestFit="1" customWidth="1"/>
    <col min="1092" max="1092" width="5.5" style="2" bestFit="1" customWidth="1"/>
    <col min="1093" max="1094" width="0" style="2" hidden="1" customWidth="1"/>
    <col min="1095" max="1095" width="5.6640625" style="2" bestFit="1" customWidth="1"/>
    <col min="1096" max="1096" width="5.5" style="2" bestFit="1" customWidth="1"/>
    <col min="1097" max="1098" width="0" style="2" hidden="1" customWidth="1"/>
    <col min="1099" max="1099" width="5.6640625" style="2" bestFit="1" customWidth="1"/>
    <col min="1100" max="1100" width="5.5" style="2" bestFit="1" customWidth="1"/>
    <col min="1101" max="1102" width="0" style="2" hidden="1" customWidth="1"/>
    <col min="1103" max="1280" width="8.83203125" style="2"/>
    <col min="1281" max="1281" width="22.1640625" style="2" customWidth="1"/>
    <col min="1282" max="1282" width="0" style="2" hidden="1" customWidth="1"/>
    <col min="1283" max="1330" width="2.6640625" style="2" customWidth="1"/>
    <col min="1331" max="1333" width="3.33203125" style="2" customWidth="1"/>
    <col min="1334" max="1345" width="2.6640625" style="2" customWidth="1"/>
    <col min="1346" max="1346" width="9.5" style="2" customWidth="1"/>
    <col min="1347" max="1347" width="5.6640625" style="2" bestFit="1" customWidth="1"/>
    <col min="1348" max="1348" width="5.5" style="2" bestFit="1" customWidth="1"/>
    <col min="1349" max="1350" width="0" style="2" hidden="1" customWidth="1"/>
    <col min="1351" max="1351" width="5.6640625" style="2" bestFit="1" customWidth="1"/>
    <col min="1352" max="1352" width="5.5" style="2" bestFit="1" customWidth="1"/>
    <col min="1353" max="1354" width="0" style="2" hidden="1" customWidth="1"/>
    <col min="1355" max="1355" width="5.6640625" style="2" bestFit="1" customWidth="1"/>
    <col min="1356" max="1356" width="5.5" style="2" bestFit="1" customWidth="1"/>
    <col min="1357" max="1358" width="0" style="2" hidden="1" customWidth="1"/>
    <col min="1359" max="1536" width="8.83203125" style="2"/>
    <col min="1537" max="1537" width="22.1640625" style="2" customWidth="1"/>
    <col min="1538" max="1538" width="0" style="2" hidden="1" customWidth="1"/>
    <col min="1539" max="1586" width="2.6640625" style="2" customWidth="1"/>
    <col min="1587" max="1589" width="3.33203125" style="2" customWidth="1"/>
    <col min="1590" max="1601" width="2.6640625" style="2" customWidth="1"/>
    <col min="1602" max="1602" width="9.5" style="2" customWidth="1"/>
    <col min="1603" max="1603" width="5.6640625" style="2" bestFit="1" customWidth="1"/>
    <col min="1604" max="1604" width="5.5" style="2" bestFit="1" customWidth="1"/>
    <col min="1605" max="1606" width="0" style="2" hidden="1" customWidth="1"/>
    <col min="1607" max="1607" width="5.6640625" style="2" bestFit="1" customWidth="1"/>
    <col min="1608" max="1608" width="5.5" style="2" bestFit="1" customWidth="1"/>
    <col min="1609" max="1610" width="0" style="2" hidden="1" customWidth="1"/>
    <col min="1611" max="1611" width="5.6640625" style="2" bestFit="1" customWidth="1"/>
    <col min="1612" max="1612" width="5.5" style="2" bestFit="1" customWidth="1"/>
    <col min="1613" max="1614" width="0" style="2" hidden="1" customWidth="1"/>
    <col min="1615" max="1792" width="8.83203125" style="2"/>
    <col min="1793" max="1793" width="22.1640625" style="2" customWidth="1"/>
    <col min="1794" max="1794" width="0" style="2" hidden="1" customWidth="1"/>
    <col min="1795" max="1842" width="2.6640625" style="2" customWidth="1"/>
    <col min="1843" max="1845" width="3.33203125" style="2" customWidth="1"/>
    <col min="1846" max="1857" width="2.6640625" style="2" customWidth="1"/>
    <col min="1858" max="1858" width="9.5" style="2" customWidth="1"/>
    <col min="1859" max="1859" width="5.6640625" style="2" bestFit="1" customWidth="1"/>
    <col min="1860" max="1860" width="5.5" style="2" bestFit="1" customWidth="1"/>
    <col min="1861" max="1862" width="0" style="2" hidden="1" customWidth="1"/>
    <col min="1863" max="1863" width="5.6640625" style="2" bestFit="1" customWidth="1"/>
    <col min="1864" max="1864" width="5.5" style="2" bestFit="1" customWidth="1"/>
    <col min="1865" max="1866" width="0" style="2" hidden="1" customWidth="1"/>
    <col min="1867" max="1867" width="5.6640625" style="2" bestFit="1" customWidth="1"/>
    <col min="1868" max="1868" width="5.5" style="2" bestFit="1" customWidth="1"/>
    <col min="1869" max="1870" width="0" style="2" hidden="1" customWidth="1"/>
    <col min="1871" max="2048" width="8.83203125" style="2"/>
    <col min="2049" max="2049" width="22.1640625" style="2" customWidth="1"/>
    <col min="2050" max="2050" width="0" style="2" hidden="1" customWidth="1"/>
    <col min="2051" max="2098" width="2.6640625" style="2" customWidth="1"/>
    <col min="2099" max="2101" width="3.33203125" style="2" customWidth="1"/>
    <col min="2102" max="2113" width="2.6640625" style="2" customWidth="1"/>
    <col min="2114" max="2114" width="9.5" style="2" customWidth="1"/>
    <col min="2115" max="2115" width="5.6640625" style="2" bestFit="1" customWidth="1"/>
    <col min="2116" max="2116" width="5.5" style="2" bestFit="1" customWidth="1"/>
    <col min="2117" max="2118" width="0" style="2" hidden="1" customWidth="1"/>
    <col min="2119" max="2119" width="5.6640625" style="2" bestFit="1" customWidth="1"/>
    <col min="2120" max="2120" width="5.5" style="2" bestFit="1" customWidth="1"/>
    <col min="2121" max="2122" width="0" style="2" hidden="1" customWidth="1"/>
    <col min="2123" max="2123" width="5.6640625" style="2" bestFit="1" customWidth="1"/>
    <col min="2124" max="2124" width="5.5" style="2" bestFit="1" customWidth="1"/>
    <col min="2125" max="2126" width="0" style="2" hidden="1" customWidth="1"/>
    <col min="2127" max="2304" width="8.83203125" style="2"/>
    <col min="2305" max="2305" width="22.1640625" style="2" customWidth="1"/>
    <col min="2306" max="2306" width="0" style="2" hidden="1" customWidth="1"/>
    <col min="2307" max="2354" width="2.6640625" style="2" customWidth="1"/>
    <col min="2355" max="2357" width="3.33203125" style="2" customWidth="1"/>
    <col min="2358" max="2369" width="2.6640625" style="2" customWidth="1"/>
    <col min="2370" max="2370" width="9.5" style="2" customWidth="1"/>
    <col min="2371" max="2371" width="5.6640625" style="2" bestFit="1" customWidth="1"/>
    <col min="2372" max="2372" width="5.5" style="2" bestFit="1" customWidth="1"/>
    <col min="2373" max="2374" width="0" style="2" hidden="1" customWidth="1"/>
    <col min="2375" max="2375" width="5.6640625" style="2" bestFit="1" customWidth="1"/>
    <col min="2376" max="2376" width="5.5" style="2" bestFit="1" customWidth="1"/>
    <col min="2377" max="2378" width="0" style="2" hidden="1" customWidth="1"/>
    <col min="2379" max="2379" width="5.6640625" style="2" bestFit="1" customWidth="1"/>
    <col min="2380" max="2380" width="5.5" style="2" bestFit="1" customWidth="1"/>
    <col min="2381" max="2382" width="0" style="2" hidden="1" customWidth="1"/>
    <col min="2383" max="2560" width="8.83203125" style="2"/>
    <col min="2561" max="2561" width="22.1640625" style="2" customWidth="1"/>
    <col min="2562" max="2562" width="0" style="2" hidden="1" customWidth="1"/>
    <col min="2563" max="2610" width="2.6640625" style="2" customWidth="1"/>
    <col min="2611" max="2613" width="3.33203125" style="2" customWidth="1"/>
    <col min="2614" max="2625" width="2.6640625" style="2" customWidth="1"/>
    <col min="2626" max="2626" width="9.5" style="2" customWidth="1"/>
    <col min="2627" max="2627" width="5.6640625" style="2" bestFit="1" customWidth="1"/>
    <col min="2628" max="2628" width="5.5" style="2" bestFit="1" customWidth="1"/>
    <col min="2629" max="2630" width="0" style="2" hidden="1" customWidth="1"/>
    <col min="2631" max="2631" width="5.6640625" style="2" bestFit="1" customWidth="1"/>
    <col min="2632" max="2632" width="5.5" style="2" bestFit="1" customWidth="1"/>
    <col min="2633" max="2634" width="0" style="2" hidden="1" customWidth="1"/>
    <col min="2635" max="2635" width="5.6640625" style="2" bestFit="1" customWidth="1"/>
    <col min="2636" max="2636" width="5.5" style="2" bestFit="1" customWidth="1"/>
    <col min="2637" max="2638" width="0" style="2" hidden="1" customWidth="1"/>
    <col min="2639" max="2816" width="8.83203125" style="2"/>
    <col min="2817" max="2817" width="22.1640625" style="2" customWidth="1"/>
    <col min="2818" max="2818" width="0" style="2" hidden="1" customWidth="1"/>
    <col min="2819" max="2866" width="2.6640625" style="2" customWidth="1"/>
    <col min="2867" max="2869" width="3.33203125" style="2" customWidth="1"/>
    <col min="2870" max="2881" width="2.6640625" style="2" customWidth="1"/>
    <col min="2882" max="2882" width="9.5" style="2" customWidth="1"/>
    <col min="2883" max="2883" width="5.6640625" style="2" bestFit="1" customWidth="1"/>
    <col min="2884" max="2884" width="5.5" style="2" bestFit="1" customWidth="1"/>
    <col min="2885" max="2886" width="0" style="2" hidden="1" customWidth="1"/>
    <col min="2887" max="2887" width="5.6640625" style="2" bestFit="1" customWidth="1"/>
    <col min="2888" max="2888" width="5.5" style="2" bestFit="1" customWidth="1"/>
    <col min="2889" max="2890" width="0" style="2" hidden="1" customWidth="1"/>
    <col min="2891" max="2891" width="5.6640625" style="2" bestFit="1" customWidth="1"/>
    <col min="2892" max="2892" width="5.5" style="2" bestFit="1" customWidth="1"/>
    <col min="2893" max="2894" width="0" style="2" hidden="1" customWidth="1"/>
    <col min="2895" max="3072" width="8.83203125" style="2"/>
    <col min="3073" max="3073" width="22.1640625" style="2" customWidth="1"/>
    <col min="3074" max="3074" width="0" style="2" hidden="1" customWidth="1"/>
    <col min="3075" max="3122" width="2.6640625" style="2" customWidth="1"/>
    <col min="3123" max="3125" width="3.33203125" style="2" customWidth="1"/>
    <col min="3126" max="3137" width="2.6640625" style="2" customWidth="1"/>
    <col min="3138" max="3138" width="9.5" style="2" customWidth="1"/>
    <col min="3139" max="3139" width="5.6640625" style="2" bestFit="1" customWidth="1"/>
    <col min="3140" max="3140" width="5.5" style="2" bestFit="1" customWidth="1"/>
    <col min="3141" max="3142" width="0" style="2" hidden="1" customWidth="1"/>
    <col min="3143" max="3143" width="5.6640625" style="2" bestFit="1" customWidth="1"/>
    <col min="3144" max="3144" width="5.5" style="2" bestFit="1" customWidth="1"/>
    <col min="3145" max="3146" width="0" style="2" hidden="1" customWidth="1"/>
    <col min="3147" max="3147" width="5.6640625" style="2" bestFit="1" customWidth="1"/>
    <col min="3148" max="3148" width="5.5" style="2" bestFit="1" customWidth="1"/>
    <col min="3149" max="3150" width="0" style="2" hidden="1" customWidth="1"/>
    <col min="3151" max="3328" width="8.83203125" style="2"/>
    <col min="3329" max="3329" width="22.1640625" style="2" customWidth="1"/>
    <col min="3330" max="3330" width="0" style="2" hidden="1" customWidth="1"/>
    <col min="3331" max="3378" width="2.6640625" style="2" customWidth="1"/>
    <col min="3379" max="3381" width="3.33203125" style="2" customWidth="1"/>
    <col min="3382" max="3393" width="2.6640625" style="2" customWidth="1"/>
    <col min="3394" max="3394" width="9.5" style="2" customWidth="1"/>
    <col min="3395" max="3395" width="5.6640625" style="2" bestFit="1" customWidth="1"/>
    <col min="3396" max="3396" width="5.5" style="2" bestFit="1" customWidth="1"/>
    <col min="3397" max="3398" width="0" style="2" hidden="1" customWidth="1"/>
    <col min="3399" max="3399" width="5.6640625" style="2" bestFit="1" customWidth="1"/>
    <col min="3400" max="3400" width="5.5" style="2" bestFit="1" customWidth="1"/>
    <col min="3401" max="3402" width="0" style="2" hidden="1" customWidth="1"/>
    <col min="3403" max="3403" width="5.6640625" style="2" bestFit="1" customWidth="1"/>
    <col min="3404" max="3404" width="5.5" style="2" bestFit="1" customWidth="1"/>
    <col min="3405" max="3406" width="0" style="2" hidden="1" customWidth="1"/>
    <col min="3407" max="3584" width="8.83203125" style="2"/>
    <col min="3585" max="3585" width="22.1640625" style="2" customWidth="1"/>
    <col min="3586" max="3586" width="0" style="2" hidden="1" customWidth="1"/>
    <col min="3587" max="3634" width="2.6640625" style="2" customWidth="1"/>
    <col min="3635" max="3637" width="3.33203125" style="2" customWidth="1"/>
    <col min="3638" max="3649" width="2.6640625" style="2" customWidth="1"/>
    <col min="3650" max="3650" width="9.5" style="2" customWidth="1"/>
    <col min="3651" max="3651" width="5.6640625" style="2" bestFit="1" customWidth="1"/>
    <col min="3652" max="3652" width="5.5" style="2" bestFit="1" customWidth="1"/>
    <col min="3653" max="3654" width="0" style="2" hidden="1" customWidth="1"/>
    <col min="3655" max="3655" width="5.6640625" style="2" bestFit="1" customWidth="1"/>
    <col min="3656" max="3656" width="5.5" style="2" bestFit="1" customWidth="1"/>
    <col min="3657" max="3658" width="0" style="2" hidden="1" customWidth="1"/>
    <col min="3659" max="3659" width="5.6640625" style="2" bestFit="1" customWidth="1"/>
    <col min="3660" max="3660" width="5.5" style="2" bestFit="1" customWidth="1"/>
    <col min="3661" max="3662" width="0" style="2" hidden="1" customWidth="1"/>
    <col min="3663" max="3840" width="8.83203125" style="2"/>
    <col min="3841" max="3841" width="22.1640625" style="2" customWidth="1"/>
    <col min="3842" max="3842" width="0" style="2" hidden="1" customWidth="1"/>
    <col min="3843" max="3890" width="2.6640625" style="2" customWidth="1"/>
    <col min="3891" max="3893" width="3.33203125" style="2" customWidth="1"/>
    <col min="3894" max="3905" width="2.6640625" style="2" customWidth="1"/>
    <col min="3906" max="3906" width="9.5" style="2" customWidth="1"/>
    <col min="3907" max="3907" width="5.6640625" style="2" bestFit="1" customWidth="1"/>
    <col min="3908" max="3908" width="5.5" style="2" bestFit="1" customWidth="1"/>
    <col min="3909" max="3910" width="0" style="2" hidden="1" customWidth="1"/>
    <col min="3911" max="3911" width="5.6640625" style="2" bestFit="1" customWidth="1"/>
    <col min="3912" max="3912" width="5.5" style="2" bestFit="1" customWidth="1"/>
    <col min="3913" max="3914" width="0" style="2" hidden="1" customWidth="1"/>
    <col min="3915" max="3915" width="5.6640625" style="2" bestFit="1" customWidth="1"/>
    <col min="3916" max="3916" width="5.5" style="2" bestFit="1" customWidth="1"/>
    <col min="3917" max="3918" width="0" style="2" hidden="1" customWidth="1"/>
    <col min="3919" max="4096" width="8.83203125" style="2"/>
    <col min="4097" max="4097" width="22.1640625" style="2" customWidth="1"/>
    <col min="4098" max="4098" width="0" style="2" hidden="1" customWidth="1"/>
    <col min="4099" max="4146" width="2.6640625" style="2" customWidth="1"/>
    <col min="4147" max="4149" width="3.33203125" style="2" customWidth="1"/>
    <col min="4150" max="4161" width="2.6640625" style="2" customWidth="1"/>
    <col min="4162" max="4162" width="9.5" style="2" customWidth="1"/>
    <col min="4163" max="4163" width="5.6640625" style="2" bestFit="1" customWidth="1"/>
    <col min="4164" max="4164" width="5.5" style="2" bestFit="1" customWidth="1"/>
    <col min="4165" max="4166" width="0" style="2" hidden="1" customWidth="1"/>
    <col min="4167" max="4167" width="5.6640625" style="2" bestFit="1" customWidth="1"/>
    <col min="4168" max="4168" width="5.5" style="2" bestFit="1" customWidth="1"/>
    <col min="4169" max="4170" width="0" style="2" hidden="1" customWidth="1"/>
    <col min="4171" max="4171" width="5.6640625" style="2" bestFit="1" customWidth="1"/>
    <col min="4172" max="4172" width="5.5" style="2" bestFit="1" customWidth="1"/>
    <col min="4173" max="4174" width="0" style="2" hidden="1" customWidth="1"/>
    <col min="4175" max="4352" width="8.83203125" style="2"/>
    <col min="4353" max="4353" width="22.1640625" style="2" customWidth="1"/>
    <col min="4354" max="4354" width="0" style="2" hidden="1" customWidth="1"/>
    <col min="4355" max="4402" width="2.6640625" style="2" customWidth="1"/>
    <col min="4403" max="4405" width="3.33203125" style="2" customWidth="1"/>
    <col min="4406" max="4417" width="2.6640625" style="2" customWidth="1"/>
    <col min="4418" max="4418" width="9.5" style="2" customWidth="1"/>
    <col min="4419" max="4419" width="5.6640625" style="2" bestFit="1" customWidth="1"/>
    <col min="4420" max="4420" width="5.5" style="2" bestFit="1" customWidth="1"/>
    <col min="4421" max="4422" width="0" style="2" hidden="1" customWidth="1"/>
    <col min="4423" max="4423" width="5.6640625" style="2" bestFit="1" customWidth="1"/>
    <col min="4424" max="4424" width="5.5" style="2" bestFit="1" customWidth="1"/>
    <col min="4425" max="4426" width="0" style="2" hidden="1" customWidth="1"/>
    <col min="4427" max="4427" width="5.6640625" style="2" bestFit="1" customWidth="1"/>
    <col min="4428" max="4428" width="5.5" style="2" bestFit="1" customWidth="1"/>
    <col min="4429" max="4430" width="0" style="2" hidden="1" customWidth="1"/>
    <col min="4431" max="4608" width="8.83203125" style="2"/>
    <col min="4609" max="4609" width="22.1640625" style="2" customWidth="1"/>
    <col min="4610" max="4610" width="0" style="2" hidden="1" customWidth="1"/>
    <col min="4611" max="4658" width="2.6640625" style="2" customWidth="1"/>
    <col min="4659" max="4661" width="3.33203125" style="2" customWidth="1"/>
    <col min="4662" max="4673" width="2.6640625" style="2" customWidth="1"/>
    <col min="4674" max="4674" width="9.5" style="2" customWidth="1"/>
    <col min="4675" max="4675" width="5.6640625" style="2" bestFit="1" customWidth="1"/>
    <col min="4676" max="4676" width="5.5" style="2" bestFit="1" customWidth="1"/>
    <col min="4677" max="4678" width="0" style="2" hidden="1" customWidth="1"/>
    <col min="4679" max="4679" width="5.6640625" style="2" bestFit="1" customWidth="1"/>
    <col min="4680" max="4680" width="5.5" style="2" bestFit="1" customWidth="1"/>
    <col min="4681" max="4682" width="0" style="2" hidden="1" customWidth="1"/>
    <col min="4683" max="4683" width="5.6640625" style="2" bestFit="1" customWidth="1"/>
    <col min="4684" max="4684" width="5.5" style="2" bestFit="1" customWidth="1"/>
    <col min="4685" max="4686" width="0" style="2" hidden="1" customWidth="1"/>
    <col min="4687" max="4864" width="8.83203125" style="2"/>
    <col min="4865" max="4865" width="22.1640625" style="2" customWidth="1"/>
    <col min="4866" max="4866" width="0" style="2" hidden="1" customWidth="1"/>
    <col min="4867" max="4914" width="2.6640625" style="2" customWidth="1"/>
    <col min="4915" max="4917" width="3.33203125" style="2" customWidth="1"/>
    <col min="4918" max="4929" width="2.6640625" style="2" customWidth="1"/>
    <col min="4930" max="4930" width="9.5" style="2" customWidth="1"/>
    <col min="4931" max="4931" width="5.6640625" style="2" bestFit="1" customWidth="1"/>
    <col min="4932" max="4932" width="5.5" style="2" bestFit="1" customWidth="1"/>
    <col min="4933" max="4934" width="0" style="2" hidden="1" customWidth="1"/>
    <col min="4935" max="4935" width="5.6640625" style="2" bestFit="1" customWidth="1"/>
    <col min="4936" max="4936" width="5.5" style="2" bestFit="1" customWidth="1"/>
    <col min="4937" max="4938" width="0" style="2" hidden="1" customWidth="1"/>
    <col min="4939" max="4939" width="5.6640625" style="2" bestFit="1" customWidth="1"/>
    <col min="4940" max="4940" width="5.5" style="2" bestFit="1" customWidth="1"/>
    <col min="4941" max="4942" width="0" style="2" hidden="1" customWidth="1"/>
    <col min="4943" max="5120" width="8.83203125" style="2"/>
    <col min="5121" max="5121" width="22.1640625" style="2" customWidth="1"/>
    <col min="5122" max="5122" width="0" style="2" hidden="1" customWidth="1"/>
    <col min="5123" max="5170" width="2.6640625" style="2" customWidth="1"/>
    <col min="5171" max="5173" width="3.33203125" style="2" customWidth="1"/>
    <col min="5174" max="5185" width="2.6640625" style="2" customWidth="1"/>
    <col min="5186" max="5186" width="9.5" style="2" customWidth="1"/>
    <col min="5187" max="5187" width="5.6640625" style="2" bestFit="1" customWidth="1"/>
    <col min="5188" max="5188" width="5.5" style="2" bestFit="1" customWidth="1"/>
    <col min="5189" max="5190" width="0" style="2" hidden="1" customWidth="1"/>
    <col min="5191" max="5191" width="5.6640625" style="2" bestFit="1" customWidth="1"/>
    <col min="5192" max="5192" width="5.5" style="2" bestFit="1" customWidth="1"/>
    <col min="5193" max="5194" width="0" style="2" hidden="1" customWidth="1"/>
    <col min="5195" max="5195" width="5.6640625" style="2" bestFit="1" customWidth="1"/>
    <col min="5196" max="5196" width="5.5" style="2" bestFit="1" customWidth="1"/>
    <col min="5197" max="5198" width="0" style="2" hidden="1" customWidth="1"/>
    <col min="5199" max="5376" width="8.83203125" style="2"/>
    <col min="5377" max="5377" width="22.1640625" style="2" customWidth="1"/>
    <col min="5378" max="5378" width="0" style="2" hidden="1" customWidth="1"/>
    <col min="5379" max="5426" width="2.6640625" style="2" customWidth="1"/>
    <col min="5427" max="5429" width="3.33203125" style="2" customWidth="1"/>
    <col min="5430" max="5441" width="2.6640625" style="2" customWidth="1"/>
    <col min="5442" max="5442" width="9.5" style="2" customWidth="1"/>
    <col min="5443" max="5443" width="5.6640625" style="2" bestFit="1" customWidth="1"/>
    <col min="5444" max="5444" width="5.5" style="2" bestFit="1" customWidth="1"/>
    <col min="5445" max="5446" width="0" style="2" hidden="1" customWidth="1"/>
    <col min="5447" max="5447" width="5.6640625" style="2" bestFit="1" customWidth="1"/>
    <col min="5448" max="5448" width="5.5" style="2" bestFit="1" customWidth="1"/>
    <col min="5449" max="5450" width="0" style="2" hidden="1" customWidth="1"/>
    <col min="5451" max="5451" width="5.6640625" style="2" bestFit="1" customWidth="1"/>
    <col min="5452" max="5452" width="5.5" style="2" bestFit="1" customWidth="1"/>
    <col min="5453" max="5454" width="0" style="2" hidden="1" customWidth="1"/>
    <col min="5455" max="5632" width="8.83203125" style="2"/>
    <col min="5633" max="5633" width="22.1640625" style="2" customWidth="1"/>
    <col min="5634" max="5634" width="0" style="2" hidden="1" customWidth="1"/>
    <col min="5635" max="5682" width="2.6640625" style="2" customWidth="1"/>
    <col min="5683" max="5685" width="3.33203125" style="2" customWidth="1"/>
    <col min="5686" max="5697" width="2.6640625" style="2" customWidth="1"/>
    <col min="5698" max="5698" width="9.5" style="2" customWidth="1"/>
    <col min="5699" max="5699" width="5.6640625" style="2" bestFit="1" customWidth="1"/>
    <col min="5700" max="5700" width="5.5" style="2" bestFit="1" customWidth="1"/>
    <col min="5701" max="5702" width="0" style="2" hidden="1" customWidth="1"/>
    <col min="5703" max="5703" width="5.6640625" style="2" bestFit="1" customWidth="1"/>
    <col min="5704" max="5704" width="5.5" style="2" bestFit="1" customWidth="1"/>
    <col min="5705" max="5706" width="0" style="2" hidden="1" customWidth="1"/>
    <col min="5707" max="5707" width="5.6640625" style="2" bestFit="1" customWidth="1"/>
    <col min="5708" max="5708" width="5.5" style="2" bestFit="1" customWidth="1"/>
    <col min="5709" max="5710" width="0" style="2" hidden="1" customWidth="1"/>
    <col min="5711" max="5888" width="8.83203125" style="2"/>
    <col min="5889" max="5889" width="22.1640625" style="2" customWidth="1"/>
    <col min="5890" max="5890" width="0" style="2" hidden="1" customWidth="1"/>
    <col min="5891" max="5938" width="2.6640625" style="2" customWidth="1"/>
    <col min="5939" max="5941" width="3.33203125" style="2" customWidth="1"/>
    <col min="5942" max="5953" width="2.6640625" style="2" customWidth="1"/>
    <col min="5954" max="5954" width="9.5" style="2" customWidth="1"/>
    <col min="5955" max="5955" width="5.6640625" style="2" bestFit="1" customWidth="1"/>
    <col min="5956" max="5956" width="5.5" style="2" bestFit="1" customWidth="1"/>
    <col min="5957" max="5958" width="0" style="2" hidden="1" customWidth="1"/>
    <col min="5959" max="5959" width="5.6640625" style="2" bestFit="1" customWidth="1"/>
    <col min="5960" max="5960" width="5.5" style="2" bestFit="1" customWidth="1"/>
    <col min="5961" max="5962" width="0" style="2" hidden="1" customWidth="1"/>
    <col min="5963" max="5963" width="5.6640625" style="2" bestFit="1" customWidth="1"/>
    <col min="5964" max="5964" width="5.5" style="2" bestFit="1" customWidth="1"/>
    <col min="5965" max="5966" width="0" style="2" hidden="1" customWidth="1"/>
    <col min="5967" max="6144" width="8.83203125" style="2"/>
    <col min="6145" max="6145" width="22.1640625" style="2" customWidth="1"/>
    <col min="6146" max="6146" width="0" style="2" hidden="1" customWidth="1"/>
    <col min="6147" max="6194" width="2.6640625" style="2" customWidth="1"/>
    <col min="6195" max="6197" width="3.33203125" style="2" customWidth="1"/>
    <col min="6198" max="6209" width="2.6640625" style="2" customWidth="1"/>
    <col min="6210" max="6210" width="9.5" style="2" customWidth="1"/>
    <col min="6211" max="6211" width="5.6640625" style="2" bestFit="1" customWidth="1"/>
    <col min="6212" max="6212" width="5.5" style="2" bestFit="1" customWidth="1"/>
    <col min="6213" max="6214" width="0" style="2" hidden="1" customWidth="1"/>
    <col min="6215" max="6215" width="5.6640625" style="2" bestFit="1" customWidth="1"/>
    <col min="6216" max="6216" width="5.5" style="2" bestFit="1" customWidth="1"/>
    <col min="6217" max="6218" width="0" style="2" hidden="1" customWidth="1"/>
    <col min="6219" max="6219" width="5.6640625" style="2" bestFit="1" customWidth="1"/>
    <col min="6220" max="6220" width="5.5" style="2" bestFit="1" customWidth="1"/>
    <col min="6221" max="6222" width="0" style="2" hidden="1" customWidth="1"/>
    <col min="6223" max="6400" width="8.83203125" style="2"/>
    <col min="6401" max="6401" width="22.1640625" style="2" customWidth="1"/>
    <col min="6402" max="6402" width="0" style="2" hidden="1" customWidth="1"/>
    <col min="6403" max="6450" width="2.6640625" style="2" customWidth="1"/>
    <col min="6451" max="6453" width="3.33203125" style="2" customWidth="1"/>
    <col min="6454" max="6465" width="2.6640625" style="2" customWidth="1"/>
    <col min="6466" max="6466" width="9.5" style="2" customWidth="1"/>
    <col min="6467" max="6467" width="5.6640625" style="2" bestFit="1" customWidth="1"/>
    <col min="6468" max="6468" width="5.5" style="2" bestFit="1" customWidth="1"/>
    <col min="6469" max="6470" width="0" style="2" hidden="1" customWidth="1"/>
    <col min="6471" max="6471" width="5.6640625" style="2" bestFit="1" customWidth="1"/>
    <col min="6472" max="6472" width="5.5" style="2" bestFit="1" customWidth="1"/>
    <col min="6473" max="6474" width="0" style="2" hidden="1" customWidth="1"/>
    <col min="6475" max="6475" width="5.6640625" style="2" bestFit="1" customWidth="1"/>
    <col min="6476" max="6476" width="5.5" style="2" bestFit="1" customWidth="1"/>
    <col min="6477" max="6478" width="0" style="2" hidden="1" customWidth="1"/>
    <col min="6479" max="6656" width="8.83203125" style="2"/>
    <col min="6657" max="6657" width="22.1640625" style="2" customWidth="1"/>
    <col min="6658" max="6658" width="0" style="2" hidden="1" customWidth="1"/>
    <col min="6659" max="6706" width="2.6640625" style="2" customWidth="1"/>
    <col min="6707" max="6709" width="3.33203125" style="2" customWidth="1"/>
    <col min="6710" max="6721" width="2.6640625" style="2" customWidth="1"/>
    <col min="6722" max="6722" width="9.5" style="2" customWidth="1"/>
    <col min="6723" max="6723" width="5.6640625" style="2" bestFit="1" customWidth="1"/>
    <col min="6724" max="6724" width="5.5" style="2" bestFit="1" customWidth="1"/>
    <col min="6725" max="6726" width="0" style="2" hidden="1" customWidth="1"/>
    <col min="6727" max="6727" width="5.6640625" style="2" bestFit="1" customWidth="1"/>
    <col min="6728" max="6728" width="5.5" style="2" bestFit="1" customWidth="1"/>
    <col min="6729" max="6730" width="0" style="2" hidden="1" customWidth="1"/>
    <col min="6731" max="6731" width="5.6640625" style="2" bestFit="1" customWidth="1"/>
    <col min="6732" max="6732" width="5.5" style="2" bestFit="1" customWidth="1"/>
    <col min="6733" max="6734" width="0" style="2" hidden="1" customWidth="1"/>
    <col min="6735" max="6912" width="8.83203125" style="2"/>
    <col min="6913" max="6913" width="22.1640625" style="2" customWidth="1"/>
    <col min="6914" max="6914" width="0" style="2" hidden="1" customWidth="1"/>
    <col min="6915" max="6962" width="2.6640625" style="2" customWidth="1"/>
    <col min="6963" max="6965" width="3.33203125" style="2" customWidth="1"/>
    <col min="6966" max="6977" width="2.6640625" style="2" customWidth="1"/>
    <col min="6978" max="6978" width="9.5" style="2" customWidth="1"/>
    <col min="6979" max="6979" width="5.6640625" style="2" bestFit="1" customWidth="1"/>
    <col min="6980" max="6980" width="5.5" style="2" bestFit="1" customWidth="1"/>
    <col min="6981" max="6982" width="0" style="2" hidden="1" customWidth="1"/>
    <col min="6983" max="6983" width="5.6640625" style="2" bestFit="1" customWidth="1"/>
    <col min="6984" max="6984" width="5.5" style="2" bestFit="1" customWidth="1"/>
    <col min="6985" max="6986" width="0" style="2" hidden="1" customWidth="1"/>
    <col min="6987" max="6987" width="5.6640625" style="2" bestFit="1" customWidth="1"/>
    <col min="6988" max="6988" width="5.5" style="2" bestFit="1" customWidth="1"/>
    <col min="6989" max="6990" width="0" style="2" hidden="1" customWidth="1"/>
    <col min="6991" max="7168" width="8.83203125" style="2"/>
    <col min="7169" max="7169" width="22.1640625" style="2" customWidth="1"/>
    <col min="7170" max="7170" width="0" style="2" hidden="1" customWidth="1"/>
    <col min="7171" max="7218" width="2.6640625" style="2" customWidth="1"/>
    <col min="7219" max="7221" width="3.33203125" style="2" customWidth="1"/>
    <col min="7222" max="7233" width="2.6640625" style="2" customWidth="1"/>
    <col min="7234" max="7234" width="9.5" style="2" customWidth="1"/>
    <col min="7235" max="7235" width="5.6640625" style="2" bestFit="1" customWidth="1"/>
    <col min="7236" max="7236" width="5.5" style="2" bestFit="1" customWidth="1"/>
    <col min="7237" max="7238" width="0" style="2" hidden="1" customWidth="1"/>
    <col min="7239" max="7239" width="5.6640625" style="2" bestFit="1" customWidth="1"/>
    <col min="7240" max="7240" width="5.5" style="2" bestFit="1" customWidth="1"/>
    <col min="7241" max="7242" width="0" style="2" hidden="1" customWidth="1"/>
    <col min="7243" max="7243" width="5.6640625" style="2" bestFit="1" customWidth="1"/>
    <col min="7244" max="7244" width="5.5" style="2" bestFit="1" customWidth="1"/>
    <col min="7245" max="7246" width="0" style="2" hidden="1" customWidth="1"/>
    <col min="7247" max="7424" width="8.83203125" style="2"/>
    <col min="7425" max="7425" width="22.1640625" style="2" customWidth="1"/>
    <col min="7426" max="7426" width="0" style="2" hidden="1" customWidth="1"/>
    <col min="7427" max="7474" width="2.6640625" style="2" customWidth="1"/>
    <col min="7475" max="7477" width="3.33203125" style="2" customWidth="1"/>
    <col min="7478" max="7489" width="2.6640625" style="2" customWidth="1"/>
    <col min="7490" max="7490" width="9.5" style="2" customWidth="1"/>
    <col min="7491" max="7491" width="5.6640625" style="2" bestFit="1" customWidth="1"/>
    <col min="7492" max="7492" width="5.5" style="2" bestFit="1" customWidth="1"/>
    <col min="7493" max="7494" width="0" style="2" hidden="1" customWidth="1"/>
    <col min="7495" max="7495" width="5.6640625" style="2" bestFit="1" customWidth="1"/>
    <col min="7496" max="7496" width="5.5" style="2" bestFit="1" customWidth="1"/>
    <col min="7497" max="7498" width="0" style="2" hidden="1" customWidth="1"/>
    <col min="7499" max="7499" width="5.6640625" style="2" bestFit="1" customWidth="1"/>
    <col min="7500" max="7500" width="5.5" style="2" bestFit="1" customWidth="1"/>
    <col min="7501" max="7502" width="0" style="2" hidden="1" customWidth="1"/>
    <col min="7503" max="7680" width="8.83203125" style="2"/>
    <col min="7681" max="7681" width="22.1640625" style="2" customWidth="1"/>
    <col min="7682" max="7682" width="0" style="2" hidden="1" customWidth="1"/>
    <col min="7683" max="7730" width="2.6640625" style="2" customWidth="1"/>
    <col min="7731" max="7733" width="3.33203125" style="2" customWidth="1"/>
    <col min="7734" max="7745" width="2.6640625" style="2" customWidth="1"/>
    <col min="7746" max="7746" width="9.5" style="2" customWidth="1"/>
    <col min="7747" max="7747" width="5.6640625" style="2" bestFit="1" customWidth="1"/>
    <col min="7748" max="7748" width="5.5" style="2" bestFit="1" customWidth="1"/>
    <col min="7749" max="7750" width="0" style="2" hidden="1" customWidth="1"/>
    <col min="7751" max="7751" width="5.6640625" style="2" bestFit="1" customWidth="1"/>
    <col min="7752" max="7752" width="5.5" style="2" bestFit="1" customWidth="1"/>
    <col min="7753" max="7754" width="0" style="2" hidden="1" customWidth="1"/>
    <col min="7755" max="7755" width="5.6640625" style="2" bestFit="1" customWidth="1"/>
    <col min="7756" max="7756" width="5.5" style="2" bestFit="1" customWidth="1"/>
    <col min="7757" max="7758" width="0" style="2" hidden="1" customWidth="1"/>
    <col min="7759" max="7936" width="8.83203125" style="2"/>
    <col min="7937" max="7937" width="22.1640625" style="2" customWidth="1"/>
    <col min="7938" max="7938" width="0" style="2" hidden="1" customWidth="1"/>
    <col min="7939" max="7986" width="2.6640625" style="2" customWidth="1"/>
    <col min="7987" max="7989" width="3.33203125" style="2" customWidth="1"/>
    <col min="7990" max="8001" width="2.6640625" style="2" customWidth="1"/>
    <col min="8002" max="8002" width="9.5" style="2" customWidth="1"/>
    <col min="8003" max="8003" width="5.6640625" style="2" bestFit="1" customWidth="1"/>
    <col min="8004" max="8004" width="5.5" style="2" bestFit="1" customWidth="1"/>
    <col min="8005" max="8006" width="0" style="2" hidden="1" customWidth="1"/>
    <col min="8007" max="8007" width="5.6640625" style="2" bestFit="1" customWidth="1"/>
    <col min="8008" max="8008" width="5.5" style="2" bestFit="1" customWidth="1"/>
    <col min="8009" max="8010" width="0" style="2" hidden="1" customWidth="1"/>
    <col min="8011" max="8011" width="5.6640625" style="2" bestFit="1" customWidth="1"/>
    <col min="8012" max="8012" width="5.5" style="2" bestFit="1" customWidth="1"/>
    <col min="8013" max="8014" width="0" style="2" hidden="1" customWidth="1"/>
    <col min="8015" max="8192" width="8.83203125" style="2"/>
    <col min="8193" max="8193" width="22.1640625" style="2" customWidth="1"/>
    <col min="8194" max="8194" width="0" style="2" hidden="1" customWidth="1"/>
    <col min="8195" max="8242" width="2.6640625" style="2" customWidth="1"/>
    <col min="8243" max="8245" width="3.33203125" style="2" customWidth="1"/>
    <col min="8246" max="8257" width="2.6640625" style="2" customWidth="1"/>
    <col min="8258" max="8258" width="9.5" style="2" customWidth="1"/>
    <col min="8259" max="8259" width="5.6640625" style="2" bestFit="1" customWidth="1"/>
    <col min="8260" max="8260" width="5.5" style="2" bestFit="1" customWidth="1"/>
    <col min="8261" max="8262" width="0" style="2" hidden="1" customWidth="1"/>
    <col min="8263" max="8263" width="5.6640625" style="2" bestFit="1" customWidth="1"/>
    <col min="8264" max="8264" width="5.5" style="2" bestFit="1" customWidth="1"/>
    <col min="8265" max="8266" width="0" style="2" hidden="1" customWidth="1"/>
    <col min="8267" max="8267" width="5.6640625" style="2" bestFit="1" customWidth="1"/>
    <col min="8268" max="8268" width="5.5" style="2" bestFit="1" customWidth="1"/>
    <col min="8269" max="8270" width="0" style="2" hidden="1" customWidth="1"/>
    <col min="8271" max="8448" width="8.83203125" style="2"/>
    <col min="8449" max="8449" width="22.1640625" style="2" customWidth="1"/>
    <col min="8450" max="8450" width="0" style="2" hidden="1" customWidth="1"/>
    <col min="8451" max="8498" width="2.6640625" style="2" customWidth="1"/>
    <col min="8499" max="8501" width="3.33203125" style="2" customWidth="1"/>
    <col min="8502" max="8513" width="2.6640625" style="2" customWidth="1"/>
    <col min="8514" max="8514" width="9.5" style="2" customWidth="1"/>
    <col min="8515" max="8515" width="5.6640625" style="2" bestFit="1" customWidth="1"/>
    <col min="8516" max="8516" width="5.5" style="2" bestFit="1" customWidth="1"/>
    <col min="8517" max="8518" width="0" style="2" hidden="1" customWidth="1"/>
    <col min="8519" max="8519" width="5.6640625" style="2" bestFit="1" customWidth="1"/>
    <col min="8520" max="8520" width="5.5" style="2" bestFit="1" customWidth="1"/>
    <col min="8521" max="8522" width="0" style="2" hidden="1" customWidth="1"/>
    <col min="8523" max="8523" width="5.6640625" style="2" bestFit="1" customWidth="1"/>
    <col min="8524" max="8524" width="5.5" style="2" bestFit="1" customWidth="1"/>
    <col min="8525" max="8526" width="0" style="2" hidden="1" customWidth="1"/>
    <col min="8527" max="8704" width="8.83203125" style="2"/>
    <col min="8705" max="8705" width="22.1640625" style="2" customWidth="1"/>
    <col min="8706" max="8706" width="0" style="2" hidden="1" customWidth="1"/>
    <col min="8707" max="8754" width="2.6640625" style="2" customWidth="1"/>
    <col min="8755" max="8757" width="3.33203125" style="2" customWidth="1"/>
    <col min="8758" max="8769" width="2.6640625" style="2" customWidth="1"/>
    <col min="8770" max="8770" width="9.5" style="2" customWidth="1"/>
    <col min="8771" max="8771" width="5.6640625" style="2" bestFit="1" customWidth="1"/>
    <col min="8772" max="8772" width="5.5" style="2" bestFit="1" customWidth="1"/>
    <col min="8773" max="8774" width="0" style="2" hidden="1" customWidth="1"/>
    <col min="8775" max="8775" width="5.6640625" style="2" bestFit="1" customWidth="1"/>
    <col min="8776" max="8776" width="5.5" style="2" bestFit="1" customWidth="1"/>
    <col min="8777" max="8778" width="0" style="2" hidden="1" customWidth="1"/>
    <col min="8779" max="8779" width="5.6640625" style="2" bestFit="1" customWidth="1"/>
    <col min="8780" max="8780" width="5.5" style="2" bestFit="1" customWidth="1"/>
    <col min="8781" max="8782" width="0" style="2" hidden="1" customWidth="1"/>
    <col min="8783" max="8960" width="8.83203125" style="2"/>
    <col min="8961" max="8961" width="22.1640625" style="2" customWidth="1"/>
    <col min="8962" max="8962" width="0" style="2" hidden="1" customWidth="1"/>
    <col min="8963" max="9010" width="2.6640625" style="2" customWidth="1"/>
    <col min="9011" max="9013" width="3.33203125" style="2" customWidth="1"/>
    <col min="9014" max="9025" width="2.6640625" style="2" customWidth="1"/>
    <col min="9026" max="9026" width="9.5" style="2" customWidth="1"/>
    <col min="9027" max="9027" width="5.6640625" style="2" bestFit="1" customWidth="1"/>
    <col min="9028" max="9028" width="5.5" style="2" bestFit="1" customWidth="1"/>
    <col min="9029" max="9030" width="0" style="2" hidden="1" customWidth="1"/>
    <col min="9031" max="9031" width="5.6640625" style="2" bestFit="1" customWidth="1"/>
    <col min="9032" max="9032" width="5.5" style="2" bestFit="1" customWidth="1"/>
    <col min="9033" max="9034" width="0" style="2" hidden="1" customWidth="1"/>
    <col min="9035" max="9035" width="5.6640625" style="2" bestFit="1" customWidth="1"/>
    <col min="9036" max="9036" width="5.5" style="2" bestFit="1" customWidth="1"/>
    <col min="9037" max="9038" width="0" style="2" hidden="1" customWidth="1"/>
    <col min="9039" max="9216" width="8.83203125" style="2"/>
    <col min="9217" max="9217" width="22.1640625" style="2" customWidth="1"/>
    <col min="9218" max="9218" width="0" style="2" hidden="1" customWidth="1"/>
    <col min="9219" max="9266" width="2.6640625" style="2" customWidth="1"/>
    <col min="9267" max="9269" width="3.33203125" style="2" customWidth="1"/>
    <col min="9270" max="9281" width="2.6640625" style="2" customWidth="1"/>
    <col min="9282" max="9282" width="9.5" style="2" customWidth="1"/>
    <col min="9283" max="9283" width="5.6640625" style="2" bestFit="1" customWidth="1"/>
    <col min="9284" max="9284" width="5.5" style="2" bestFit="1" customWidth="1"/>
    <col min="9285" max="9286" width="0" style="2" hidden="1" customWidth="1"/>
    <col min="9287" max="9287" width="5.6640625" style="2" bestFit="1" customWidth="1"/>
    <col min="9288" max="9288" width="5.5" style="2" bestFit="1" customWidth="1"/>
    <col min="9289" max="9290" width="0" style="2" hidden="1" customWidth="1"/>
    <col min="9291" max="9291" width="5.6640625" style="2" bestFit="1" customWidth="1"/>
    <col min="9292" max="9292" width="5.5" style="2" bestFit="1" customWidth="1"/>
    <col min="9293" max="9294" width="0" style="2" hidden="1" customWidth="1"/>
    <col min="9295" max="9472" width="8.83203125" style="2"/>
    <col min="9473" max="9473" width="22.1640625" style="2" customWidth="1"/>
    <col min="9474" max="9474" width="0" style="2" hidden="1" customWidth="1"/>
    <col min="9475" max="9522" width="2.6640625" style="2" customWidth="1"/>
    <col min="9523" max="9525" width="3.33203125" style="2" customWidth="1"/>
    <col min="9526" max="9537" width="2.6640625" style="2" customWidth="1"/>
    <col min="9538" max="9538" width="9.5" style="2" customWidth="1"/>
    <col min="9539" max="9539" width="5.6640625" style="2" bestFit="1" customWidth="1"/>
    <col min="9540" max="9540" width="5.5" style="2" bestFit="1" customWidth="1"/>
    <col min="9541" max="9542" width="0" style="2" hidden="1" customWidth="1"/>
    <col min="9543" max="9543" width="5.6640625" style="2" bestFit="1" customWidth="1"/>
    <col min="9544" max="9544" width="5.5" style="2" bestFit="1" customWidth="1"/>
    <col min="9545" max="9546" width="0" style="2" hidden="1" customWidth="1"/>
    <col min="9547" max="9547" width="5.6640625" style="2" bestFit="1" customWidth="1"/>
    <col min="9548" max="9548" width="5.5" style="2" bestFit="1" customWidth="1"/>
    <col min="9549" max="9550" width="0" style="2" hidden="1" customWidth="1"/>
    <col min="9551" max="9728" width="8.83203125" style="2"/>
    <col min="9729" max="9729" width="22.1640625" style="2" customWidth="1"/>
    <col min="9730" max="9730" width="0" style="2" hidden="1" customWidth="1"/>
    <col min="9731" max="9778" width="2.6640625" style="2" customWidth="1"/>
    <col min="9779" max="9781" width="3.33203125" style="2" customWidth="1"/>
    <col min="9782" max="9793" width="2.6640625" style="2" customWidth="1"/>
    <col min="9794" max="9794" width="9.5" style="2" customWidth="1"/>
    <col min="9795" max="9795" width="5.6640625" style="2" bestFit="1" customWidth="1"/>
    <col min="9796" max="9796" width="5.5" style="2" bestFit="1" customWidth="1"/>
    <col min="9797" max="9798" width="0" style="2" hidden="1" customWidth="1"/>
    <col min="9799" max="9799" width="5.6640625" style="2" bestFit="1" customWidth="1"/>
    <col min="9800" max="9800" width="5.5" style="2" bestFit="1" customWidth="1"/>
    <col min="9801" max="9802" width="0" style="2" hidden="1" customWidth="1"/>
    <col min="9803" max="9803" width="5.6640625" style="2" bestFit="1" customWidth="1"/>
    <col min="9804" max="9804" width="5.5" style="2" bestFit="1" customWidth="1"/>
    <col min="9805" max="9806" width="0" style="2" hidden="1" customWidth="1"/>
    <col min="9807" max="9984" width="8.83203125" style="2"/>
    <col min="9985" max="9985" width="22.1640625" style="2" customWidth="1"/>
    <col min="9986" max="9986" width="0" style="2" hidden="1" customWidth="1"/>
    <col min="9987" max="10034" width="2.6640625" style="2" customWidth="1"/>
    <col min="10035" max="10037" width="3.33203125" style="2" customWidth="1"/>
    <col min="10038" max="10049" width="2.6640625" style="2" customWidth="1"/>
    <col min="10050" max="10050" width="9.5" style="2" customWidth="1"/>
    <col min="10051" max="10051" width="5.6640625" style="2" bestFit="1" customWidth="1"/>
    <col min="10052" max="10052" width="5.5" style="2" bestFit="1" customWidth="1"/>
    <col min="10053" max="10054" width="0" style="2" hidden="1" customWidth="1"/>
    <col min="10055" max="10055" width="5.6640625" style="2" bestFit="1" customWidth="1"/>
    <col min="10056" max="10056" width="5.5" style="2" bestFit="1" customWidth="1"/>
    <col min="10057" max="10058" width="0" style="2" hidden="1" customWidth="1"/>
    <col min="10059" max="10059" width="5.6640625" style="2" bestFit="1" customWidth="1"/>
    <col min="10060" max="10060" width="5.5" style="2" bestFit="1" customWidth="1"/>
    <col min="10061" max="10062" width="0" style="2" hidden="1" customWidth="1"/>
    <col min="10063" max="10240" width="8.83203125" style="2"/>
    <col min="10241" max="10241" width="22.1640625" style="2" customWidth="1"/>
    <col min="10242" max="10242" width="0" style="2" hidden="1" customWidth="1"/>
    <col min="10243" max="10290" width="2.6640625" style="2" customWidth="1"/>
    <col min="10291" max="10293" width="3.33203125" style="2" customWidth="1"/>
    <col min="10294" max="10305" width="2.6640625" style="2" customWidth="1"/>
    <col min="10306" max="10306" width="9.5" style="2" customWidth="1"/>
    <col min="10307" max="10307" width="5.6640625" style="2" bestFit="1" customWidth="1"/>
    <col min="10308" max="10308" width="5.5" style="2" bestFit="1" customWidth="1"/>
    <col min="10309" max="10310" width="0" style="2" hidden="1" customWidth="1"/>
    <col min="10311" max="10311" width="5.6640625" style="2" bestFit="1" customWidth="1"/>
    <col min="10312" max="10312" width="5.5" style="2" bestFit="1" customWidth="1"/>
    <col min="10313" max="10314" width="0" style="2" hidden="1" customWidth="1"/>
    <col min="10315" max="10315" width="5.6640625" style="2" bestFit="1" customWidth="1"/>
    <col min="10316" max="10316" width="5.5" style="2" bestFit="1" customWidth="1"/>
    <col min="10317" max="10318" width="0" style="2" hidden="1" customWidth="1"/>
    <col min="10319" max="10496" width="8.83203125" style="2"/>
    <col min="10497" max="10497" width="22.1640625" style="2" customWidth="1"/>
    <col min="10498" max="10498" width="0" style="2" hidden="1" customWidth="1"/>
    <col min="10499" max="10546" width="2.6640625" style="2" customWidth="1"/>
    <col min="10547" max="10549" width="3.33203125" style="2" customWidth="1"/>
    <col min="10550" max="10561" width="2.6640625" style="2" customWidth="1"/>
    <col min="10562" max="10562" width="9.5" style="2" customWidth="1"/>
    <col min="10563" max="10563" width="5.6640625" style="2" bestFit="1" customWidth="1"/>
    <col min="10564" max="10564" width="5.5" style="2" bestFit="1" customWidth="1"/>
    <col min="10565" max="10566" width="0" style="2" hidden="1" customWidth="1"/>
    <col min="10567" max="10567" width="5.6640625" style="2" bestFit="1" customWidth="1"/>
    <col min="10568" max="10568" width="5.5" style="2" bestFit="1" customWidth="1"/>
    <col min="10569" max="10570" width="0" style="2" hidden="1" customWidth="1"/>
    <col min="10571" max="10571" width="5.6640625" style="2" bestFit="1" customWidth="1"/>
    <col min="10572" max="10572" width="5.5" style="2" bestFit="1" customWidth="1"/>
    <col min="10573" max="10574" width="0" style="2" hidden="1" customWidth="1"/>
    <col min="10575" max="10752" width="8.83203125" style="2"/>
    <col min="10753" max="10753" width="22.1640625" style="2" customWidth="1"/>
    <col min="10754" max="10754" width="0" style="2" hidden="1" customWidth="1"/>
    <col min="10755" max="10802" width="2.6640625" style="2" customWidth="1"/>
    <col min="10803" max="10805" width="3.33203125" style="2" customWidth="1"/>
    <col min="10806" max="10817" width="2.6640625" style="2" customWidth="1"/>
    <col min="10818" max="10818" width="9.5" style="2" customWidth="1"/>
    <col min="10819" max="10819" width="5.6640625" style="2" bestFit="1" customWidth="1"/>
    <col min="10820" max="10820" width="5.5" style="2" bestFit="1" customWidth="1"/>
    <col min="10821" max="10822" width="0" style="2" hidden="1" customWidth="1"/>
    <col min="10823" max="10823" width="5.6640625" style="2" bestFit="1" customWidth="1"/>
    <col min="10824" max="10824" width="5.5" style="2" bestFit="1" customWidth="1"/>
    <col min="10825" max="10826" width="0" style="2" hidden="1" customWidth="1"/>
    <col min="10827" max="10827" width="5.6640625" style="2" bestFit="1" customWidth="1"/>
    <col min="10828" max="10828" width="5.5" style="2" bestFit="1" customWidth="1"/>
    <col min="10829" max="10830" width="0" style="2" hidden="1" customWidth="1"/>
    <col min="10831" max="11008" width="8.83203125" style="2"/>
    <col min="11009" max="11009" width="22.1640625" style="2" customWidth="1"/>
    <col min="11010" max="11010" width="0" style="2" hidden="1" customWidth="1"/>
    <col min="11011" max="11058" width="2.6640625" style="2" customWidth="1"/>
    <col min="11059" max="11061" width="3.33203125" style="2" customWidth="1"/>
    <col min="11062" max="11073" width="2.6640625" style="2" customWidth="1"/>
    <col min="11074" max="11074" width="9.5" style="2" customWidth="1"/>
    <col min="11075" max="11075" width="5.6640625" style="2" bestFit="1" customWidth="1"/>
    <col min="11076" max="11076" width="5.5" style="2" bestFit="1" customWidth="1"/>
    <col min="11077" max="11078" width="0" style="2" hidden="1" customWidth="1"/>
    <col min="11079" max="11079" width="5.6640625" style="2" bestFit="1" customWidth="1"/>
    <col min="11080" max="11080" width="5.5" style="2" bestFit="1" customWidth="1"/>
    <col min="11081" max="11082" width="0" style="2" hidden="1" customWidth="1"/>
    <col min="11083" max="11083" width="5.6640625" style="2" bestFit="1" customWidth="1"/>
    <col min="11084" max="11084" width="5.5" style="2" bestFit="1" customWidth="1"/>
    <col min="11085" max="11086" width="0" style="2" hidden="1" customWidth="1"/>
    <col min="11087" max="11264" width="8.83203125" style="2"/>
    <col min="11265" max="11265" width="22.1640625" style="2" customWidth="1"/>
    <col min="11266" max="11266" width="0" style="2" hidden="1" customWidth="1"/>
    <col min="11267" max="11314" width="2.6640625" style="2" customWidth="1"/>
    <col min="11315" max="11317" width="3.33203125" style="2" customWidth="1"/>
    <col min="11318" max="11329" width="2.6640625" style="2" customWidth="1"/>
    <col min="11330" max="11330" width="9.5" style="2" customWidth="1"/>
    <col min="11331" max="11331" width="5.6640625" style="2" bestFit="1" customWidth="1"/>
    <col min="11332" max="11332" width="5.5" style="2" bestFit="1" customWidth="1"/>
    <col min="11333" max="11334" width="0" style="2" hidden="1" customWidth="1"/>
    <col min="11335" max="11335" width="5.6640625" style="2" bestFit="1" customWidth="1"/>
    <col min="11336" max="11336" width="5.5" style="2" bestFit="1" customWidth="1"/>
    <col min="11337" max="11338" width="0" style="2" hidden="1" customWidth="1"/>
    <col min="11339" max="11339" width="5.6640625" style="2" bestFit="1" customWidth="1"/>
    <col min="11340" max="11340" width="5.5" style="2" bestFit="1" customWidth="1"/>
    <col min="11341" max="11342" width="0" style="2" hidden="1" customWidth="1"/>
    <col min="11343" max="11520" width="8.83203125" style="2"/>
    <col min="11521" max="11521" width="22.1640625" style="2" customWidth="1"/>
    <col min="11522" max="11522" width="0" style="2" hidden="1" customWidth="1"/>
    <col min="11523" max="11570" width="2.6640625" style="2" customWidth="1"/>
    <col min="11571" max="11573" width="3.33203125" style="2" customWidth="1"/>
    <col min="11574" max="11585" width="2.6640625" style="2" customWidth="1"/>
    <col min="11586" max="11586" width="9.5" style="2" customWidth="1"/>
    <col min="11587" max="11587" width="5.6640625" style="2" bestFit="1" customWidth="1"/>
    <col min="11588" max="11588" width="5.5" style="2" bestFit="1" customWidth="1"/>
    <col min="11589" max="11590" width="0" style="2" hidden="1" customWidth="1"/>
    <col min="11591" max="11591" width="5.6640625" style="2" bestFit="1" customWidth="1"/>
    <col min="11592" max="11592" width="5.5" style="2" bestFit="1" customWidth="1"/>
    <col min="11593" max="11594" width="0" style="2" hidden="1" customWidth="1"/>
    <col min="11595" max="11595" width="5.6640625" style="2" bestFit="1" customWidth="1"/>
    <col min="11596" max="11596" width="5.5" style="2" bestFit="1" customWidth="1"/>
    <col min="11597" max="11598" width="0" style="2" hidden="1" customWidth="1"/>
    <col min="11599" max="11776" width="8.83203125" style="2"/>
    <col min="11777" max="11777" width="22.1640625" style="2" customWidth="1"/>
    <col min="11778" max="11778" width="0" style="2" hidden="1" customWidth="1"/>
    <col min="11779" max="11826" width="2.6640625" style="2" customWidth="1"/>
    <col min="11827" max="11829" width="3.33203125" style="2" customWidth="1"/>
    <col min="11830" max="11841" width="2.6640625" style="2" customWidth="1"/>
    <col min="11842" max="11842" width="9.5" style="2" customWidth="1"/>
    <col min="11843" max="11843" width="5.6640625" style="2" bestFit="1" customWidth="1"/>
    <col min="11844" max="11844" width="5.5" style="2" bestFit="1" customWidth="1"/>
    <col min="11845" max="11846" width="0" style="2" hidden="1" customWidth="1"/>
    <col min="11847" max="11847" width="5.6640625" style="2" bestFit="1" customWidth="1"/>
    <col min="11848" max="11848" width="5.5" style="2" bestFit="1" customWidth="1"/>
    <col min="11849" max="11850" width="0" style="2" hidden="1" customWidth="1"/>
    <col min="11851" max="11851" width="5.6640625" style="2" bestFit="1" customWidth="1"/>
    <col min="11852" max="11852" width="5.5" style="2" bestFit="1" customWidth="1"/>
    <col min="11853" max="11854" width="0" style="2" hidden="1" customWidth="1"/>
    <col min="11855" max="12032" width="8.83203125" style="2"/>
    <col min="12033" max="12033" width="22.1640625" style="2" customWidth="1"/>
    <col min="12034" max="12034" width="0" style="2" hidden="1" customWidth="1"/>
    <col min="12035" max="12082" width="2.6640625" style="2" customWidth="1"/>
    <col min="12083" max="12085" width="3.33203125" style="2" customWidth="1"/>
    <col min="12086" max="12097" width="2.6640625" style="2" customWidth="1"/>
    <col min="12098" max="12098" width="9.5" style="2" customWidth="1"/>
    <col min="12099" max="12099" width="5.6640625" style="2" bestFit="1" customWidth="1"/>
    <col min="12100" max="12100" width="5.5" style="2" bestFit="1" customWidth="1"/>
    <col min="12101" max="12102" width="0" style="2" hidden="1" customWidth="1"/>
    <col min="12103" max="12103" width="5.6640625" style="2" bestFit="1" customWidth="1"/>
    <col min="12104" max="12104" width="5.5" style="2" bestFit="1" customWidth="1"/>
    <col min="12105" max="12106" width="0" style="2" hidden="1" customWidth="1"/>
    <col min="12107" max="12107" width="5.6640625" style="2" bestFit="1" customWidth="1"/>
    <col min="12108" max="12108" width="5.5" style="2" bestFit="1" customWidth="1"/>
    <col min="12109" max="12110" width="0" style="2" hidden="1" customWidth="1"/>
    <col min="12111" max="12288" width="8.83203125" style="2"/>
    <col min="12289" max="12289" width="22.1640625" style="2" customWidth="1"/>
    <col min="12290" max="12290" width="0" style="2" hidden="1" customWidth="1"/>
    <col min="12291" max="12338" width="2.6640625" style="2" customWidth="1"/>
    <col min="12339" max="12341" width="3.33203125" style="2" customWidth="1"/>
    <col min="12342" max="12353" width="2.6640625" style="2" customWidth="1"/>
    <col min="12354" max="12354" width="9.5" style="2" customWidth="1"/>
    <col min="12355" max="12355" width="5.6640625" style="2" bestFit="1" customWidth="1"/>
    <col min="12356" max="12356" width="5.5" style="2" bestFit="1" customWidth="1"/>
    <col min="12357" max="12358" width="0" style="2" hidden="1" customWidth="1"/>
    <col min="12359" max="12359" width="5.6640625" style="2" bestFit="1" customWidth="1"/>
    <col min="12360" max="12360" width="5.5" style="2" bestFit="1" customWidth="1"/>
    <col min="12361" max="12362" width="0" style="2" hidden="1" customWidth="1"/>
    <col min="12363" max="12363" width="5.6640625" style="2" bestFit="1" customWidth="1"/>
    <col min="12364" max="12364" width="5.5" style="2" bestFit="1" customWidth="1"/>
    <col min="12365" max="12366" width="0" style="2" hidden="1" customWidth="1"/>
    <col min="12367" max="12544" width="8.83203125" style="2"/>
    <col min="12545" max="12545" width="22.1640625" style="2" customWidth="1"/>
    <col min="12546" max="12546" width="0" style="2" hidden="1" customWidth="1"/>
    <col min="12547" max="12594" width="2.6640625" style="2" customWidth="1"/>
    <col min="12595" max="12597" width="3.33203125" style="2" customWidth="1"/>
    <col min="12598" max="12609" width="2.6640625" style="2" customWidth="1"/>
    <col min="12610" max="12610" width="9.5" style="2" customWidth="1"/>
    <col min="12611" max="12611" width="5.6640625" style="2" bestFit="1" customWidth="1"/>
    <col min="12612" max="12612" width="5.5" style="2" bestFit="1" customWidth="1"/>
    <col min="12613" max="12614" width="0" style="2" hidden="1" customWidth="1"/>
    <col min="12615" max="12615" width="5.6640625" style="2" bestFit="1" customWidth="1"/>
    <col min="12616" max="12616" width="5.5" style="2" bestFit="1" customWidth="1"/>
    <col min="12617" max="12618" width="0" style="2" hidden="1" customWidth="1"/>
    <col min="12619" max="12619" width="5.6640625" style="2" bestFit="1" customWidth="1"/>
    <col min="12620" max="12620" width="5.5" style="2" bestFit="1" customWidth="1"/>
    <col min="12621" max="12622" width="0" style="2" hidden="1" customWidth="1"/>
    <col min="12623" max="12800" width="8.83203125" style="2"/>
    <col min="12801" max="12801" width="22.1640625" style="2" customWidth="1"/>
    <col min="12802" max="12802" width="0" style="2" hidden="1" customWidth="1"/>
    <col min="12803" max="12850" width="2.6640625" style="2" customWidth="1"/>
    <col min="12851" max="12853" width="3.33203125" style="2" customWidth="1"/>
    <col min="12854" max="12865" width="2.6640625" style="2" customWidth="1"/>
    <col min="12866" max="12866" width="9.5" style="2" customWidth="1"/>
    <col min="12867" max="12867" width="5.6640625" style="2" bestFit="1" customWidth="1"/>
    <col min="12868" max="12868" width="5.5" style="2" bestFit="1" customWidth="1"/>
    <col min="12869" max="12870" width="0" style="2" hidden="1" customWidth="1"/>
    <col min="12871" max="12871" width="5.6640625" style="2" bestFit="1" customWidth="1"/>
    <col min="12872" max="12872" width="5.5" style="2" bestFit="1" customWidth="1"/>
    <col min="12873" max="12874" width="0" style="2" hidden="1" customWidth="1"/>
    <col min="12875" max="12875" width="5.6640625" style="2" bestFit="1" customWidth="1"/>
    <col min="12876" max="12876" width="5.5" style="2" bestFit="1" customWidth="1"/>
    <col min="12877" max="12878" width="0" style="2" hidden="1" customWidth="1"/>
    <col min="12879" max="13056" width="8.83203125" style="2"/>
    <col min="13057" max="13057" width="22.1640625" style="2" customWidth="1"/>
    <col min="13058" max="13058" width="0" style="2" hidden="1" customWidth="1"/>
    <col min="13059" max="13106" width="2.6640625" style="2" customWidth="1"/>
    <col min="13107" max="13109" width="3.33203125" style="2" customWidth="1"/>
    <col min="13110" max="13121" width="2.6640625" style="2" customWidth="1"/>
    <col min="13122" max="13122" width="9.5" style="2" customWidth="1"/>
    <col min="13123" max="13123" width="5.6640625" style="2" bestFit="1" customWidth="1"/>
    <col min="13124" max="13124" width="5.5" style="2" bestFit="1" customWidth="1"/>
    <col min="13125" max="13126" width="0" style="2" hidden="1" customWidth="1"/>
    <col min="13127" max="13127" width="5.6640625" style="2" bestFit="1" customWidth="1"/>
    <col min="13128" max="13128" width="5.5" style="2" bestFit="1" customWidth="1"/>
    <col min="13129" max="13130" width="0" style="2" hidden="1" customWidth="1"/>
    <col min="13131" max="13131" width="5.6640625" style="2" bestFit="1" customWidth="1"/>
    <col min="13132" max="13132" width="5.5" style="2" bestFit="1" customWidth="1"/>
    <col min="13133" max="13134" width="0" style="2" hidden="1" customWidth="1"/>
    <col min="13135" max="13312" width="8.83203125" style="2"/>
    <col min="13313" max="13313" width="22.1640625" style="2" customWidth="1"/>
    <col min="13314" max="13314" width="0" style="2" hidden="1" customWidth="1"/>
    <col min="13315" max="13362" width="2.6640625" style="2" customWidth="1"/>
    <col min="13363" max="13365" width="3.33203125" style="2" customWidth="1"/>
    <col min="13366" max="13377" width="2.6640625" style="2" customWidth="1"/>
    <col min="13378" max="13378" width="9.5" style="2" customWidth="1"/>
    <col min="13379" max="13379" width="5.6640625" style="2" bestFit="1" customWidth="1"/>
    <col min="13380" max="13380" width="5.5" style="2" bestFit="1" customWidth="1"/>
    <col min="13381" max="13382" width="0" style="2" hidden="1" customWidth="1"/>
    <col min="13383" max="13383" width="5.6640625" style="2" bestFit="1" customWidth="1"/>
    <col min="13384" max="13384" width="5.5" style="2" bestFit="1" customWidth="1"/>
    <col min="13385" max="13386" width="0" style="2" hidden="1" customWidth="1"/>
    <col min="13387" max="13387" width="5.6640625" style="2" bestFit="1" customWidth="1"/>
    <col min="13388" max="13388" width="5.5" style="2" bestFit="1" customWidth="1"/>
    <col min="13389" max="13390" width="0" style="2" hidden="1" customWidth="1"/>
    <col min="13391" max="13568" width="8.83203125" style="2"/>
    <col min="13569" max="13569" width="22.1640625" style="2" customWidth="1"/>
    <col min="13570" max="13570" width="0" style="2" hidden="1" customWidth="1"/>
    <col min="13571" max="13618" width="2.6640625" style="2" customWidth="1"/>
    <col min="13619" max="13621" width="3.33203125" style="2" customWidth="1"/>
    <col min="13622" max="13633" width="2.6640625" style="2" customWidth="1"/>
    <col min="13634" max="13634" width="9.5" style="2" customWidth="1"/>
    <col min="13635" max="13635" width="5.6640625" style="2" bestFit="1" customWidth="1"/>
    <col min="13636" max="13636" width="5.5" style="2" bestFit="1" customWidth="1"/>
    <col min="13637" max="13638" width="0" style="2" hidden="1" customWidth="1"/>
    <col min="13639" max="13639" width="5.6640625" style="2" bestFit="1" customWidth="1"/>
    <col min="13640" max="13640" width="5.5" style="2" bestFit="1" customWidth="1"/>
    <col min="13641" max="13642" width="0" style="2" hidden="1" customWidth="1"/>
    <col min="13643" max="13643" width="5.6640625" style="2" bestFit="1" customWidth="1"/>
    <col min="13644" max="13644" width="5.5" style="2" bestFit="1" customWidth="1"/>
    <col min="13645" max="13646" width="0" style="2" hidden="1" customWidth="1"/>
    <col min="13647" max="13824" width="8.83203125" style="2"/>
    <col min="13825" max="13825" width="22.1640625" style="2" customWidth="1"/>
    <col min="13826" max="13826" width="0" style="2" hidden="1" customWidth="1"/>
    <col min="13827" max="13874" width="2.6640625" style="2" customWidth="1"/>
    <col min="13875" max="13877" width="3.33203125" style="2" customWidth="1"/>
    <col min="13878" max="13889" width="2.6640625" style="2" customWidth="1"/>
    <col min="13890" max="13890" width="9.5" style="2" customWidth="1"/>
    <col min="13891" max="13891" width="5.6640625" style="2" bestFit="1" customWidth="1"/>
    <col min="13892" max="13892" width="5.5" style="2" bestFit="1" customWidth="1"/>
    <col min="13893" max="13894" width="0" style="2" hidden="1" customWidth="1"/>
    <col min="13895" max="13895" width="5.6640625" style="2" bestFit="1" customWidth="1"/>
    <col min="13896" max="13896" width="5.5" style="2" bestFit="1" customWidth="1"/>
    <col min="13897" max="13898" width="0" style="2" hidden="1" customWidth="1"/>
    <col min="13899" max="13899" width="5.6640625" style="2" bestFit="1" customWidth="1"/>
    <col min="13900" max="13900" width="5.5" style="2" bestFit="1" customWidth="1"/>
    <col min="13901" max="13902" width="0" style="2" hidden="1" customWidth="1"/>
    <col min="13903" max="14080" width="8.83203125" style="2"/>
    <col min="14081" max="14081" width="22.1640625" style="2" customWidth="1"/>
    <col min="14082" max="14082" width="0" style="2" hidden="1" customWidth="1"/>
    <col min="14083" max="14130" width="2.6640625" style="2" customWidth="1"/>
    <col min="14131" max="14133" width="3.33203125" style="2" customWidth="1"/>
    <col min="14134" max="14145" width="2.6640625" style="2" customWidth="1"/>
    <col min="14146" max="14146" width="9.5" style="2" customWidth="1"/>
    <col min="14147" max="14147" width="5.6640625" style="2" bestFit="1" customWidth="1"/>
    <col min="14148" max="14148" width="5.5" style="2" bestFit="1" customWidth="1"/>
    <col min="14149" max="14150" width="0" style="2" hidden="1" customWidth="1"/>
    <col min="14151" max="14151" width="5.6640625" style="2" bestFit="1" customWidth="1"/>
    <col min="14152" max="14152" width="5.5" style="2" bestFit="1" customWidth="1"/>
    <col min="14153" max="14154" width="0" style="2" hidden="1" customWidth="1"/>
    <col min="14155" max="14155" width="5.6640625" style="2" bestFit="1" customWidth="1"/>
    <col min="14156" max="14156" width="5.5" style="2" bestFit="1" customWidth="1"/>
    <col min="14157" max="14158" width="0" style="2" hidden="1" customWidth="1"/>
    <col min="14159" max="14336" width="8.83203125" style="2"/>
    <col min="14337" max="14337" width="22.1640625" style="2" customWidth="1"/>
    <col min="14338" max="14338" width="0" style="2" hidden="1" customWidth="1"/>
    <col min="14339" max="14386" width="2.6640625" style="2" customWidth="1"/>
    <col min="14387" max="14389" width="3.33203125" style="2" customWidth="1"/>
    <col min="14390" max="14401" width="2.6640625" style="2" customWidth="1"/>
    <col min="14402" max="14402" width="9.5" style="2" customWidth="1"/>
    <col min="14403" max="14403" width="5.6640625" style="2" bestFit="1" customWidth="1"/>
    <col min="14404" max="14404" width="5.5" style="2" bestFit="1" customWidth="1"/>
    <col min="14405" max="14406" width="0" style="2" hidden="1" customWidth="1"/>
    <col min="14407" max="14407" width="5.6640625" style="2" bestFit="1" customWidth="1"/>
    <col min="14408" max="14408" width="5.5" style="2" bestFit="1" customWidth="1"/>
    <col min="14409" max="14410" width="0" style="2" hidden="1" customWidth="1"/>
    <col min="14411" max="14411" width="5.6640625" style="2" bestFit="1" customWidth="1"/>
    <col min="14412" max="14412" width="5.5" style="2" bestFit="1" customWidth="1"/>
    <col min="14413" max="14414" width="0" style="2" hidden="1" customWidth="1"/>
    <col min="14415" max="14592" width="8.83203125" style="2"/>
    <col min="14593" max="14593" width="22.1640625" style="2" customWidth="1"/>
    <col min="14594" max="14594" width="0" style="2" hidden="1" customWidth="1"/>
    <col min="14595" max="14642" width="2.6640625" style="2" customWidth="1"/>
    <col min="14643" max="14645" width="3.33203125" style="2" customWidth="1"/>
    <col min="14646" max="14657" width="2.6640625" style="2" customWidth="1"/>
    <col min="14658" max="14658" width="9.5" style="2" customWidth="1"/>
    <col min="14659" max="14659" width="5.6640625" style="2" bestFit="1" customWidth="1"/>
    <col min="14660" max="14660" width="5.5" style="2" bestFit="1" customWidth="1"/>
    <col min="14661" max="14662" width="0" style="2" hidden="1" customWidth="1"/>
    <col min="14663" max="14663" width="5.6640625" style="2" bestFit="1" customWidth="1"/>
    <col min="14664" max="14664" width="5.5" style="2" bestFit="1" customWidth="1"/>
    <col min="14665" max="14666" width="0" style="2" hidden="1" customWidth="1"/>
    <col min="14667" max="14667" width="5.6640625" style="2" bestFit="1" customWidth="1"/>
    <col min="14668" max="14668" width="5.5" style="2" bestFit="1" customWidth="1"/>
    <col min="14669" max="14670" width="0" style="2" hidden="1" customWidth="1"/>
    <col min="14671" max="14848" width="8.83203125" style="2"/>
    <col min="14849" max="14849" width="22.1640625" style="2" customWidth="1"/>
    <col min="14850" max="14850" width="0" style="2" hidden="1" customWidth="1"/>
    <col min="14851" max="14898" width="2.6640625" style="2" customWidth="1"/>
    <col min="14899" max="14901" width="3.33203125" style="2" customWidth="1"/>
    <col min="14902" max="14913" width="2.6640625" style="2" customWidth="1"/>
    <col min="14914" max="14914" width="9.5" style="2" customWidth="1"/>
    <col min="14915" max="14915" width="5.6640625" style="2" bestFit="1" customWidth="1"/>
    <col min="14916" max="14916" width="5.5" style="2" bestFit="1" customWidth="1"/>
    <col min="14917" max="14918" width="0" style="2" hidden="1" customWidth="1"/>
    <col min="14919" max="14919" width="5.6640625" style="2" bestFit="1" customWidth="1"/>
    <col min="14920" max="14920" width="5.5" style="2" bestFit="1" customWidth="1"/>
    <col min="14921" max="14922" width="0" style="2" hidden="1" customWidth="1"/>
    <col min="14923" max="14923" width="5.6640625" style="2" bestFit="1" customWidth="1"/>
    <col min="14924" max="14924" width="5.5" style="2" bestFit="1" customWidth="1"/>
    <col min="14925" max="14926" width="0" style="2" hidden="1" customWidth="1"/>
    <col min="14927" max="15104" width="8.83203125" style="2"/>
    <col min="15105" max="15105" width="22.1640625" style="2" customWidth="1"/>
    <col min="15106" max="15106" width="0" style="2" hidden="1" customWidth="1"/>
    <col min="15107" max="15154" width="2.6640625" style="2" customWidth="1"/>
    <col min="15155" max="15157" width="3.33203125" style="2" customWidth="1"/>
    <col min="15158" max="15169" width="2.6640625" style="2" customWidth="1"/>
    <col min="15170" max="15170" width="9.5" style="2" customWidth="1"/>
    <col min="15171" max="15171" width="5.6640625" style="2" bestFit="1" customWidth="1"/>
    <col min="15172" max="15172" width="5.5" style="2" bestFit="1" customWidth="1"/>
    <col min="15173" max="15174" width="0" style="2" hidden="1" customWidth="1"/>
    <col min="15175" max="15175" width="5.6640625" style="2" bestFit="1" customWidth="1"/>
    <col min="15176" max="15176" width="5.5" style="2" bestFit="1" customWidth="1"/>
    <col min="15177" max="15178" width="0" style="2" hidden="1" customWidth="1"/>
    <col min="15179" max="15179" width="5.6640625" style="2" bestFit="1" customWidth="1"/>
    <col min="15180" max="15180" width="5.5" style="2" bestFit="1" customWidth="1"/>
    <col min="15181" max="15182" width="0" style="2" hidden="1" customWidth="1"/>
    <col min="15183" max="15360" width="8.83203125" style="2"/>
    <col min="15361" max="15361" width="22.1640625" style="2" customWidth="1"/>
    <col min="15362" max="15362" width="0" style="2" hidden="1" customWidth="1"/>
    <col min="15363" max="15410" width="2.6640625" style="2" customWidth="1"/>
    <col min="15411" max="15413" width="3.33203125" style="2" customWidth="1"/>
    <col min="15414" max="15425" width="2.6640625" style="2" customWidth="1"/>
    <col min="15426" max="15426" width="9.5" style="2" customWidth="1"/>
    <col min="15427" max="15427" width="5.6640625" style="2" bestFit="1" customWidth="1"/>
    <col min="15428" max="15428" width="5.5" style="2" bestFit="1" customWidth="1"/>
    <col min="15429" max="15430" width="0" style="2" hidden="1" customWidth="1"/>
    <col min="15431" max="15431" width="5.6640625" style="2" bestFit="1" customWidth="1"/>
    <col min="15432" max="15432" width="5.5" style="2" bestFit="1" customWidth="1"/>
    <col min="15433" max="15434" width="0" style="2" hidden="1" customWidth="1"/>
    <col min="15435" max="15435" width="5.6640625" style="2" bestFit="1" customWidth="1"/>
    <col min="15436" max="15436" width="5.5" style="2" bestFit="1" customWidth="1"/>
    <col min="15437" max="15438" width="0" style="2" hidden="1" customWidth="1"/>
    <col min="15439" max="15616" width="8.83203125" style="2"/>
    <col min="15617" max="15617" width="22.1640625" style="2" customWidth="1"/>
    <col min="15618" max="15618" width="0" style="2" hidden="1" customWidth="1"/>
    <col min="15619" max="15666" width="2.6640625" style="2" customWidth="1"/>
    <col min="15667" max="15669" width="3.33203125" style="2" customWidth="1"/>
    <col min="15670" max="15681" width="2.6640625" style="2" customWidth="1"/>
    <col min="15682" max="15682" width="9.5" style="2" customWidth="1"/>
    <col min="15683" max="15683" width="5.6640625" style="2" bestFit="1" customWidth="1"/>
    <col min="15684" max="15684" width="5.5" style="2" bestFit="1" customWidth="1"/>
    <col min="15685" max="15686" width="0" style="2" hidden="1" customWidth="1"/>
    <col min="15687" max="15687" width="5.6640625" style="2" bestFit="1" customWidth="1"/>
    <col min="15688" max="15688" width="5.5" style="2" bestFit="1" customWidth="1"/>
    <col min="15689" max="15690" width="0" style="2" hidden="1" customWidth="1"/>
    <col min="15691" max="15691" width="5.6640625" style="2" bestFit="1" customWidth="1"/>
    <col min="15692" max="15692" width="5.5" style="2" bestFit="1" customWidth="1"/>
    <col min="15693" max="15694" width="0" style="2" hidden="1" customWidth="1"/>
    <col min="15695" max="15872" width="8.83203125" style="2"/>
    <col min="15873" max="15873" width="22.1640625" style="2" customWidth="1"/>
    <col min="15874" max="15874" width="0" style="2" hidden="1" customWidth="1"/>
    <col min="15875" max="15922" width="2.6640625" style="2" customWidth="1"/>
    <col min="15923" max="15925" width="3.33203125" style="2" customWidth="1"/>
    <col min="15926" max="15937" width="2.6640625" style="2" customWidth="1"/>
    <col min="15938" max="15938" width="9.5" style="2" customWidth="1"/>
    <col min="15939" max="15939" width="5.6640625" style="2" bestFit="1" customWidth="1"/>
    <col min="15940" max="15940" width="5.5" style="2" bestFit="1" customWidth="1"/>
    <col min="15941" max="15942" width="0" style="2" hidden="1" customWidth="1"/>
    <col min="15943" max="15943" width="5.6640625" style="2" bestFit="1" customWidth="1"/>
    <col min="15944" max="15944" width="5.5" style="2" bestFit="1" customWidth="1"/>
    <col min="15945" max="15946" width="0" style="2" hidden="1" customWidth="1"/>
    <col min="15947" max="15947" width="5.6640625" style="2" bestFit="1" customWidth="1"/>
    <col min="15948" max="15948" width="5.5" style="2" bestFit="1" customWidth="1"/>
    <col min="15949" max="15950" width="0" style="2" hidden="1" customWidth="1"/>
    <col min="15951" max="16128" width="8.83203125" style="2"/>
    <col min="16129" max="16129" width="22.1640625" style="2" customWidth="1"/>
    <col min="16130" max="16130" width="0" style="2" hidden="1" customWidth="1"/>
    <col min="16131" max="16178" width="2.6640625" style="2" customWidth="1"/>
    <col min="16179" max="16181" width="3.33203125" style="2" customWidth="1"/>
    <col min="16182" max="16193" width="2.6640625" style="2" customWidth="1"/>
    <col min="16194" max="16194" width="9.5" style="2" customWidth="1"/>
    <col min="16195" max="16195" width="5.6640625" style="2" bestFit="1" customWidth="1"/>
    <col min="16196" max="16196" width="5.5" style="2" bestFit="1" customWidth="1"/>
    <col min="16197" max="16198" width="0" style="2" hidden="1" customWidth="1"/>
    <col min="16199" max="16199" width="5.6640625" style="2" bestFit="1" customWidth="1"/>
    <col min="16200" max="16200" width="5.5" style="2" bestFit="1" customWidth="1"/>
    <col min="16201" max="16202" width="0" style="2" hidden="1" customWidth="1"/>
    <col min="16203" max="16203" width="5.6640625" style="2" bestFit="1" customWidth="1"/>
    <col min="16204" max="16204" width="5.5" style="2" bestFit="1" customWidth="1"/>
    <col min="16205" max="16206" width="0" style="2" hidden="1" customWidth="1"/>
    <col min="16207" max="16384" width="8.83203125" style="2"/>
  </cols>
  <sheetData>
    <row r="1" spans="1:79" ht="16">
      <c r="A1" s="1" t="s">
        <v>66</v>
      </c>
      <c r="B1" s="1"/>
    </row>
    <row r="2" spans="1:79" ht="12.75" customHeight="1" thickBot="1">
      <c r="A2" s="1"/>
      <c r="B2" s="1"/>
    </row>
    <row r="3" spans="1:79" ht="12.75" customHeight="1">
      <c r="A3" s="83"/>
      <c r="B3" s="96"/>
      <c r="C3" s="190" t="s">
        <v>43</v>
      </c>
      <c r="D3" s="191"/>
      <c r="E3" s="192"/>
      <c r="F3" s="191" t="s">
        <v>44</v>
      </c>
      <c r="G3" s="191"/>
      <c r="H3" s="191"/>
      <c r="I3" s="190" t="s">
        <v>23</v>
      </c>
      <c r="J3" s="191"/>
      <c r="K3" s="192"/>
      <c r="L3" s="191" t="s">
        <v>50</v>
      </c>
      <c r="M3" s="191"/>
      <c r="N3" s="191"/>
      <c r="O3" s="371" t="s">
        <v>51</v>
      </c>
      <c r="P3" s="197"/>
      <c r="Q3" s="372"/>
      <c r="R3" s="197" t="s">
        <v>52</v>
      </c>
      <c r="S3" s="197"/>
      <c r="T3" s="197"/>
      <c r="U3" s="371" t="s">
        <v>45</v>
      </c>
      <c r="V3" s="197"/>
      <c r="W3" s="372"/>
      <c r="X3" s="197" t="s">
        <v>14</v>
      </c>
      <c r="Y3" s="197"/>
      <c r="Z3" s="197"/>
      <c r="AA3" s="371" t="s">
        <v>46</v>
      </c>
      <c r="AB3" s="197"/>
      <c r="AC3" s="372"/>
      <c r="AD3" s="197" t="s">
        <v>59</v>
      </c>
      <c r="AE3" s="197"/>
      <c r="AF3" s="197"/>
      <c r="AG3" s="371" t="s">
        <v>55</v>
      </c>
      <c r="AH3" s="197"/>
      <c r="AI3" s="372"/>
      <c r="AJ3" s="197" t="s">
        <v>61</v>
      </c>
      <c r="AK3" s="197"/>
      <c r="AL3" s="197"/>
      <c r="AM3" s="371" t="s">
        <v>62</v>
      </c>
      <c r="AN3" s="197"/>
      <c r="AO3" s="372"/>
      <c r="AP3" s="191" t="s">
        <v>3</v>
      </c>
      <c r="AQ3" s="191"/>
      <c r="AR3" s="191"/>
      <c r="AS3" s="190" t="s">
        <v>4</v>
      </c>
      <c r="AT3" s="191"/>
      <c r="AU3" s="192"/>
      <c r="AV3" s="191" t="s">
        <v>56</v>
      </c>
      <c r="AW3" s="191"/>
      <c r="AX3" s="191"/>
      <c r="AY3" s="190" t="s">
        <v>47</v>
      </c>
      <c r="AZ3" s="191"/>
      <c r="BA3" s="192"/>
      <c r="BB3" s="191" t="s">
        <v>5</v>
      </c>
      <c r="BC3" s="191"/>
      <c r="BD3" s="191"/>
      <c r="BE3" s="190" t="s">
        <v>57</v>
      </c>
      <c r="BF3" s="191"/>
      <c r="BG3" s="192"/>
      <c r="BH3" s="191" t="s">
        <v>24</v>
      </c>
      <c r="BI3" s="191"/>
      <c r="BJ3" s="191"/>
      <c r="BK3" s="190" t="s">
        <v>25</v>
      </c>
      <c r="BL3" s="191"/>
      <c r="BM3" s="192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</row>
    <row r="4" spans="1:79" ht="12.75" customHeight="1">
      <c r="A4" s="84" t="s">
        <v>7</v>
      </c>
      <c r="B4" s="124"/>
      <c r="C4" s="193">
        <v>14</v>
      </c>
      <c r="D4" s="194"/>
      <c r="E4" s="195"/>
      <c r="F4" s="194">
        <v>18</v>
      </c>
      <c r="G4" s="194"/>
      <c r="H4" s="194"/>
      <c r="I4" s="193">
        <v>21.2</v>
      </c>
      <c r="J4" s="194"/>
      <c r="K4" s="195"/>
      <c r="L4" s="194">
        <v>28.5</v>
      </c>
      <c r="M4" s="194"/>
      <c r="N4" s="194"/>
      <c r="O4" s="380">
        <v>107</v>
      </c>
      <c r="P4" s="198"/>
      <c r="Q4" s="381"/>
      <c r="R4" s="198">
        <v>117</v>
      </c>
      <c r="S4" s="198"/>
      <c r="T4" s="198"/>
      <c r="U4" s="380">
        <v>240</v>
      </c>
      <c r="V4" s="198"/>
      <c r="W4" s="381"/>
      <c r="X4" s="198">
        <v>320</v>
      </c>
      <c r="Y4" s="198"/>
      <c r="Z4" s="198"/>
      <c r="AA4" s="380">
        <v>540</v>
      </c>
      <c r="AB4" s="198"/>
      <c r="AC4" s="381"/>
      <c r="AD4" s="198">
        <v>800</v>
      </c>
      <c r="AE4" s="198"/>
      <c r="AF4" s="198"/>
      <c r="AG4" s="380">
        <v>1200</v>
      </c>
      <c r="AH4" s="198"/>
      <c r="AI4" s="381"/>
      <c r="AJ4" s="198">
        <v>2100</v>
      </c>
      <c r="AK4" s="198"/>
      <c r="AL4" s="198"/>
      <c r="AM4" s="380">
        <v>4500</v>
      </c>
      <c r="AN4" s="198"/>
      <c r="AO4" s="381"/>
      <c r="AP4" s="295">
        <v>1.55</v>
      </c>
      <c r="AQ4" s="196"/>
      <c r="AR4" s="196"/>
      <c r="AS4" s="210">
        <v>4.75</v>
      </c>
      <c r="AT4" s="196"/>
      <c r="AU4" s="211"/>
      <c r="AV4" s="196">
        <v>9.3000000000000007</v>
      </c>
      <c r="AW4" s="196"/>
      <c r="AX4" s="196"/>
      <c r="AY4" s="210">
        <v>2.4</v>
      </c>
      <c r="AZ4" s="196"/>
      <c r="BA4" s="211"/>
      <c r="BB4" s="196">
        <v>10</v>
      </c>
      <c r="BC4" s="196"/>
      <c r="BD4" s="196"/>
      <c r="BE4" s="210">
        <v>20</v>
      </c>
      <c r="BF4" s="196"/>
      <c r="BG4" s="211"/>
      <c r="BH4" s="196">
        <v>27.5</v>
      </c>
      <c r="BI4" s="196"/>
      <c r="BJ4" s="196"/>
      <c r="BK4" s="210">
        <v>30</v>
      </c>
      <c r="BL4" s="196"/>
      <c r="BM4" s="211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9" ht="12.75" customHeight="1">
      <c r="A5" s="84" t="s">
        <v>8</v>
      </c>
      <c r="B5" s="124"/>
      <c r="C5" s="193">
        <v>15</v>
      </c>
      <c r="D5" s="194"/>
      <c r="E5" s="195"/>
      <c r="F5" s="194">
        <v>20</v>
      </c>
      <c r="G5" s="194"/>
      <c r="H5" s="194"/>
      <c r="I5" s="193">
        <v>22.7</v>
      </c>
      <c r="J5" s="194"/>
      <c r="K5" s="195"/>
      <c r="L5" s="194">
        <v>30.5</v>
      </c>
      <c r="M5" s="194"/>
      <c r="N5" s="194"/>
      <c r="O5" s="380">
        <v>113</v>
      </c>
      <c r="P5" s="198"/>
      <c r="Q5" s="381"/>
      <c r="R5" s="198">
        <v>130</v>
      </c>
      <c r="S5" s="198"/>
      <c r="T5" s="198"/>
      <c r="U5" s="380">
        <v>255</v>
      </c>
      <c r="V5" s="198"/>
      <c r="W5" s="381"/>
      <c r="X5" s="198">
        <v>340</v>
      </c>
      <c r="Y5" s="198"/>
      <c r="Z5" s="198"/>
      <c r="AA5" s="380">
        <v>610</v>
      </c>
      <c r="AB5" s="198"/>
      <c r="AC5" s="381"/>
      <c r="AD5" s="198">
        <v>830</v>
      </c>
      <c r="AE5" s="198"/>
      <c r="AF5" s="198"/>
      <c r="AG5" s="380">
        <v>1300</v>
      </c>
      <c r="AH5" s="198"/>
      <c r="AI5" s="381"/>
      <c r="AJ5" s="198">
        <v>2300</v>
      </c>
      <c r="AK5" s="198"/>
      <c r="AL5" s="198"/>
      <c r="AM5" s="380">
        <v>5000</v>
      </c>
      <c r="AN5" s="198"/>
      <c r="AO5" s="381"/>
      <c r="AP5" s="196">
        <v>1.4</v>
      </c>
      <c r="AQ5" s="196"/>
      <c r="AR5" s="196"/>
      <c r="AS5" s="210">
        <v>4.25</v>
      </c>
      <c r="AT5" s="196"/>
      <c r="AU5" s="211"/>
      <c r="AV5" s="196">
        <v>8.3000000000000007</v>
      </c>
      <c r="AW5" s="196"/>
      <c r="AX5" s="196"/>
      <c r="AY5" s="210">
        <v>2.2000000000000002</v>
      </c>
      <c r="AZ5" s="196"/>
      <c r="BA5" s="211"/>
      <c r="BB5" s="196">
        <v>8.5</v>
      </c>
      <c r="BC5" s="196"/>
      <c r="BD5" s="196"/>
      <c r="BE5" s="210">
        <v>15</v>
      </c>
      <c r="BF5" s="196"/>
      <c r="BG5" s="211"/>
      <c r="BH5" s="196">
        <v>22.5</v>
      </c>
      <c r="BI5" s="196"/>
      <c r="BJ5" s="196"/>
      <c r="BK5" s="210">
        <v>22.5</v>
      </c>
      <c r="BL5" s="196"/>
      <c r="BM5" s="211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</row>
    <row r="6" spans="1:79" ht="12.75" customHeight="1" thickBot="1">
      <c r="A6" s="86" t="s">
        <v>9</v>
      </c>
      <c r="B6" s="99"/>
      <c r="C6" s="205">
        <v>16</v>
      </c>
      <c r="D6" s="206"/>
      <c r="E6" s="207"/>
      <c r="F6" s="206">
        <v>22</v>
      </c>
      <c r="G6" s="206"/>
      <c r="H6" s="206"/>
      <c r="I6" s="205">
        <v>24.2</v>
      </c>
      <c r="J6" s="206"/>
      <c r="K6" s="207"/>
      <c r="L6" s="206">
        <v>32.5</v>
      </c>
      <c r="M6" s="206"/>
      <c r="N6" s="206"/>
      <c r="O6" s="406">
        <v>123</v>
      </c>
      <c r="P6" s="208"/>
      <c r="Q6" s="407"/>
      <c r="R6" s="208">
        <v>143</v>
      </c>
      <c r="S6" s="208"/>
      <c r="T6" s="208"/>
      <c r="U6" s="406">
        <v>315</v>
      </c>
      <c r="V6" s="208"/>
      <c r="W6" s="407"/>
      <c r="X6" s="208">
        <v>410</v>
      </c>
      <c r="Y6" s="208"/>
      <c r="Z6" s="208"/>
      <c r="AA6" s="406">
        <v>640</v>
      </c>
      <c r="AB6" s="208"/>
      <c r="AC6" s="407"/>
      <c r="AD6" s="208">
        <v>900</v>
      </c>
      <c r="AE6" s="208"/>
      <c r="AF6" s="208"/>
      <c r="AG6" s="406">
        <v>1400</v>
      </c>
      <c r="AH6" s="208"/>
      <c r="AI6" s="407"/>
      <c r="AJ6" s="208">
        <v>2500</v>
      </c>
      <c r="AK6" s="208"/>
      <c r="AL6" s="208"/>
      <c r="AM6" s="406">
        <v>5500</v>
      </c>
      <c r="AN6" s="208"/>
      <c r="AO6" s="407"/>
      <c r="AP6" s="209">
        <v>1.3</v>
      </c>
      <c r="AQ6" s="209"/>
      <c r="AR6" s="209"/>
      <c r="AS6" s="212">
        <v>3.75</v>
      </c>
      <c r="AT6" s="209"/>
      <c r="AU6" s="213"/>
      <c r="AV6" s="209">
        <v>7.5</v>
      </c>
      <c r="AW6" s="209"/>
      <c r="AX6" s="209"/>
      <c r="AY6" s="212">
        <v>2</v>
      </c>
      <c r="AZ6" s="209"/>
      <c r="BA6" s="213"/>
      <c r="BB6" s="209">
        <v>7</v>
      </c>
      <c r="BC6" s="209"/>
      <c r="BD6" s="209"/>
      <c r="BE6" s="212">
        <v>10</v>
      </c>
      <c r="BF6" s="209"/>
      <c r="BG6" s="213"/>
      <c r="BH6" s="209">
        <v>17.5</v>
      </c>
      <c r="BI6" s="209"/>
      <c r="BJ6" s="209"/>
      <c r="BK6" s="212">
        <v>17.5</v>
      </c>
      <c r="BL6" s="209"/>
      <c r="BM6" s="213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</row>
    <row r="7" spans="1:79" ht="12.75" customHeight="1">
      <c r="A7" s="87"/>
      <c r="B7" s="101"/>
      <c r="C7" s="392"/>
      <c r="D7" s="393"/>
      <c r="E7" s="394"/>
      <c r="F7" s="393"/>
      <c r="G7" s="393"/>
      <c r="H7" s="393"/>
      <c r="I7" s="392"/>
      <c r="J7" s="393"/>
      <c r="K7" s="394"/>
      <c r="L7" s="393"/>
      <c r="M7" s="393"/>
      <c r="N7" s="393"/>
      <c r="O7" s="409"/>
      <c r="P7" s="408"/>
      <c r="Q7" s="410"/>
      <c r="R7" s="408"/>
      <c r="S7" s="408"/>
      <c r="T7" s="408"/>
      <c r="U7" s="409"/>
      <c r="V7" s="408"/>
      <c r="W7" s="410"/>
      <c r="X7" s="408"/>
      <c r="Y7" s="408"/>
      <c r="Z7" s="408"/>
      <c r="AA7" s="409"/>
      <c r="AB7" s="408"/>
      <c r="AC7" s="410"/>
      <c r="AD7" s="408"/>
      <c r="AE7" s="408"/>
      <c r="AF7" s="408"/>
      <c r="AG7" s="409"/>
      <c r="AH7" s="408"/>
      <c r="AI7" s="410"/>
      <c r="AJ7" s="408"/>
      <c r="AK7" s="408"/>
      <c r="AL7" s="408"/>
      <c r="AM7" s="409"/>
      <c r="AN7" s="408"/>
      <c r="AO7" s="410"/>
      <c r="AP7" s="393"/>
      <c r="AQ7" s="393"/>
      <c r="AR7" s="393"/>
      <c r="AS7" s="392"/>
      <c r="AT7" s="393"/>
      <c r="AU7" s="394"/>
      <c r="AV7" s="393"/>
      <c r="AW7" s="393"/>
      <c r="AX7" s="393"/>
      <c r="AY7" s="392"/>
      <c r="AZ7" s="393"/>
      <c r="BA7" s="394"/>
      <c r="BB7" s="393"/>
      <c r="BC7" s="393"/>
      <c r="BD7" s="393"/>
      <c r="BE7" s="392"/>
      <c r="BF7" s="393"/>
      <c r="BG7" s="394"/>
      <c r="BH7" s="395"/>
      <c r="BI7" s="395"/>
      <c r="BJ7" s="395"/>
      <c r="BK7" s="396"/>
      <c r="BL7" s="395"/>
      <c r="BM7" s="397"/>
      <c r="BN7" s="424" t="s">
        <v>10</v>
      </c>
      <c r="BO7" s="190" t="s">
        <v>9</v>
      </c>
      <c r="BP7" s="191"/>
      <c r="BQ7" s="191"/>
      <c r="BR7" s="191"/>
      <c r="BS7" s="190" t="s">
        <v>8</v>
      </c>
      <c r="BT7" s="191"/>
      <c r="BU7" s="191"/>
      <c r="BV7" s="192"/>
      <c r="BW7" s="346" t="s">
        <v>7</v>
      </c>
      <c r="BX7" s="347"/>
      <c r="BY7" s="348"/>
      <c r="BZ7" s="349"/>
      <c r="CA7" s="109"/>
    </row>
    <row r="8" spans="1:79" ht="14" thickBot="1">
      <c r="A8" s="88" t="s">
        <v>11</v>
      </c>
      <c r="B8" s="120"/>
      <c r="C8" s="350" t="s">
        <v>43</v>
      </c>
      <c r="D8" s="351"/>
      <c r="E8" s="352"/>
      <c r="F8" s="351" t="s">
        <v>44</v>
      </c>
      <c r="G8" s="351"/>
      <c r="H8" s="351"/>
      <c r="I8" s="350" t="s">
        <v>23</v>
      </c>
      <c r="J8" s="351"/>
      <c r="K8" s="352"/>
      <c r="L8" s="351" t="s">
        <v>50</v>
      </c>
      <c r="M8" s="351"/>
      <c r="N8" s="351"/>
      <c r="O8" s="354" t="s">
        <v>51</v>
      </c>
      <c r="P8" s="353"/>
      <c r="Q8" s="355"/>
      <c r="R8" s="353" t="s">
        <v>52</v>
      </c>
      <c r="S8" s="353"/>
      <c r="T8" s="353"/>
      <c r="U8" s="354" t="s">
        <v>45</v>
      </c>
      <c r="V8" s="353"/>
      <c r="W8" s="355"/>
      <c r="X8" s="353" t="s">
        <v>14</v>
      </c>
      <c r="Y8" s="353"/>
      <c r="Z8" s="353"/>
      <c r="AA8" s="354" t="s">
        <v>46</v>
      </c>
      <c r="AB8" s="353"/>
      <c r="AC8" s="355"/>
      <c r="AD8" s="353" t="s">
        <v>59</v>
      </c>
      <c r="AE8" s="353"/>
      <c r="AF8" s="353"/>
      <c r="AG8" s="354" t="s">
        <v>55</v>
      </c>
      <c r="AH8" s="353"/>
      <c r="AI8" s="355"/>
      <c r="AJ8" s="353" t="s">
        <v>61</v>
      </c>
      <c r="AK8" s="353"/>
      <c r="AL8" s="353"/>
      <c r="AM8" s="354" t="s">
        <v>62</v>
      </c>
      <c r="AN8" s="353"/>
      <c r="AO8" s="355"/>
      <c r="AP8" s="351" t="s">
        <v>3</v>
      </c>
      <c r="AQ8" s="351"/>
      <c r="AR8" s="351"/>
      <c r="AS8" s="350" t="s">
        <v>4</v>
      </c>
      <c r="AT8" s="351"/>
      <c r="AU8" s="352"/>
      <c r="AV8" s="351" t="s">
        <v>56</v>
      </c>
      <c r="AW8" s="351"/>
      <c r="AX8" s="351"/>
      <c r="AY8" s="350" t="s">
        <v>47</v>
      </c>
      <c r="AZ8" s="351"/>
      <c r="BA8" s="352"/>
      <c r="BB8" s="351" t="s">
        <v>5</v>
      </c>
      <c r="BC8" s="351"/>
      <c r="BD8" s="351"/>
      <c r="BE8" s="350" t="s">
        <v>57</v>
      </c>
      <c r="BF8" s="351"/>
      <c r="BG8" s="352"/>
      <c r="BH8" s="351" t="s">
        <v>24</v>
      </c>
      <c r="BI8" s="351"/>
      <c r="BJ8" s="351"/>
      <c r="BK8" s="350" t="s">
        <v>25</v>
      </c>
      <c r="BL8" s="351"/>
      <c r="BM8" s="352"/>
      <c r="BN8" s="425"/>
      <c r="BO8" s="119" t="s">
        <v>26</v>
      </c>
      <c r="BP8" s="47" t="s">
        <v>27</v>
      </c>
      <c r="BQ8" s="48" t="s">
        <v>38</v>
      </c>
      <c r="BR8" s="111" t="s">
        <v>39</v>
      </c>
      <c r="BS8" s="119" t="s">
        <v>26</v>
      </c>
      <c r="BT8" s="47" t="s">
        <v>27</v>
      </c>
      <c r="BU8" s="48" t="s">
        <v>38</v>
      </c>
      <c r="BV8" s="47" t="s">
        <v>39</v>
      </c>
      <c r="BW8" s="119" t="s">
        <v>26</v>
      </c>
      <c r="BX8" s="47" t="s">
        <v>27</v>
      </c>
      <c r="BY8" s="48" t="s">
        <v>38</v>
      </c>
      <c r="BZ8" s="47" t="s">
        <v>39</v>
      </c>
      <c r="CA8" s="109"/>
    </row>
    <row r="9" spans="1:79" ht="13.5" hidden="1" customHeight="1">
      <c r="A9" s="51"/>
      <c r="B9" s="68"/>
      <c r="C9" s="10"/>
      <c r="D9" s="11"/>
      <c r="E9" s="12"/>
      <c r="F9" s="16"/>
      <c r="G9" s="11"/>
      <c r="H9" s="17"/>
      <c r="I9" s="10"/>
      <c r="J9" s="11"/>
      <c r="K9" s="12"/>
      <c r="L9" s="16"/>
      <c r="M9" s="11"/>
      <c r="N9" s="17"/>
      <c r="O9" s="49"/>
      <c r="P9" s="14"/>
      <c r="Q9" s="50"/>
      <c r="R9" s="13"/>
      <c r="S9" s="14"/>
      <c r="T9" s="15"/>
      <c r="U9" s="49"/>
      <c r="V9" s="14"/>
      <c r="W9" s="50"/>
      <c r="X9" s="13"/>
      <c r="Y9" s="14"/>
      <c r="Z9" s="15"/>
      <c r="AA9" s="49"/>
      <c r="AB9" s="14"/>
      <c r="AC9" s="50"/>
      <c r="AD9" s="13"/>
      <c r="AE9" s="14"/>
      <c r="AF9" s="15"/>
      <c r="AG9" s="49"/>
      <c r="AH9" s="14"/>
      <c r="AI9" s="50"/>
      <c r="AJ9" s="13"/>
      <c r="AK9" s="14"/>
      <c r="AL9" s="15"/>
      <c r="AM9" s="49"/>
      <c r="AN9" s="14"/>
      <c r="AO9" s="50"/>
      <c r="AP9" s="16"/>
      <c r="AQ9" s="11"/>
      <c r="AR9" s="17"/>
      <c r="AS9" s="10"/>
      <c r="AT9" s="11"/>
      <c r="AU9" s="12"/>
      <c r="AV9" s="16"/>
      <c r="AW9" s="11"/>
      <c r="AX9" s="17"/>
      <c r="AY9" s="10"/>
      <c r="AZ9" s="11"/>
      <c r="BA9" s="12"/>
      <c r="BB9" s="16"/>
      <c r="BC9" s="11"/>
      <c r="BD9" s="17"/>
      <c r="BE9" s="10"/>
      <c r="BF9" s="11"/>
      <c r="BG9" s="12"/>
      <c r="BH9" s="16"/>
      <c r="BI9" s="11"/>
      <c r="BJ9" s="17"/>
      <c r="BK9" s="10"/>
      <c r="BL9" s="11"/>
      <c r="BM9" s="12"/>
      <c r="BN9" s="89"/>
      <c r="BO9" s="19"/>
      <c r="BP9" s="52"/>
      <c r="BQ9" s="19"/>
      <c r="BR9" s="53"/>
      <c r="BS9" s="19"/>
      <c r="BT9" s="52"/>
      <c r="BU9" s="19"/>
      <c r="BV9" s="20"/>
      <c r="BW9" s="19"/>
      <c r="BX9" s="52"/>
      <c r="BY9" s="19"/>
      <c r="BZ9" s="20"/>
    </row>
    <row r="10" spans="1:79" ht="13.5" customHeight="1">
      <c r="A10" s="373" t="s">
        <v>103</v>
      </c>
      <c r="B10" s="102"/>
      <c r="C10" s="259"/>
      <c r="D10" s="260"/>
      <c r="E10" s="261"/>
      <c r="F10" s="260"/>
      <c r="G10" s="260"/>
      <c r="H10" s="260"/>
      <c r="I10" s="259"/>
      <c r="J10" s="260"/>
      <c r="K10" s="261"/>
      <c r="L10" s="259"/>
      <c r="M10" s="260"/>
      <c r="N10" s="261"/>
      <c r="O10" s="375"/>
      <c r="P10" s="254"/>
      <c r="Q10" s="376"/>
      <c r="R10" s="254"/>
      <c r="S10" s="254"/>
      <c r="T10" s="254"/>
      <c r="U10" s="375"/>
      <c r="V10" s="254"/>
      <c r="W10" s="376"/>
      <c r="X10" s="254"/>
      <c r="Y10" s="254"/>
      <c r="Z10" s="254"/>
      <c r="AA10" s="375"/>
      <c r="AB10" s="254"/>
      <c r="AC10" s="376"/>
      <c r="AD10" s="254"/>
      <c r="AE10" s="254"/>
      <c r="AF10" s="254"/>
      <c r="AG10" s="375"/>
      <c r="AH10" s="254"/>
      <c r="AI10" s="376"/>
      <c r="AJ10" s="254"/>
      <c r="AK10" s="254"/>
      <c r="AL10" s="254"/>
      <c r="AM10" s="375"/>
      <c r="AN10" s="254"/>
      <c r="AO10" s="376"/>
      <c r="AP10" s="256">
        <v>1.45</v>
      </c>
      <c r="AQ10" s="256"/>
      <c r="AR10" s="256"/>
      <c r="AS10" s="255"/>
      <c r="AT10" s="256"/>
      <c r="AU10" s="257"/>
      <c r="AV10" s="256"/>
      <c r="AW10" s="256"/>
      <c r="AX10" s="256"/>
      <c r="AY10" s="255"/>
      <c r="AZ10" s="256"/>
      <c r="BA10" s="257"/>
      <c r="BB10" s="255"/>
      <c r="BC10" s="256"/>
      <c r="BD10" s="257"/>
      <c r="BE10" s="255"/>
      <c r="BF10" s="256"/>
      <c r="BG10" s="257"/>
      <c r="BH10" s="256"/>
      <c r="BI10" s="256"/>
      <c r="BJ10" s="256"/>
      <c r="BK10" s="255"/>
      <c r="BL10" s="256"/>
      <c r="BM10" s="257"/>
      <c r="BN10" s="429" t="str">
        <f>IF(AND(OR(BY11="GOUD",BZ11="GOUD")),"GOUD",IF(AND(OR(BU11="ZILVER",BV11="ZILVER")),"ZILVER",IF(AND(OR(BQ11="BRONS",BR11="BRONS")),"BRONS","GROEN")))</f>
        <v>GROEN</v>
      </c>
      <c r="BO10" s="19"/>
      <c r="BP10" s="52"/>
      <c r="BQ10" s="19"/>
      <c r="BR10" s="53"/>
      <c r="BS10" s="19"/>
      <c r="BT10" s="52"/>
      <c r="BU10" s="19"/>
      <c r="BV10" s="20"/>
      <c r="BW10" s="19"/>
      <c r="BX10" s="52"/>
      <c r="BY10" s="19"/>
      <c r="BZ10" s="20"/>
    </row>
    <row r="11" spans="1:79" ht="13.5" customHeight="1" thickBot="1">
      <c r="A11" s="374"/>
      <c r="B11" s="103"/>
      <c r="C11" s="33" t="str">
        <f>IF(C10=0,"-",IF(C10&lt;=C$4,"G","-"))</f>
        <v>-</v>
      </c>
      <c r="D11" s="34" t="str">
        <f>IF(C10=0,"-",IF(C10&lt;=C$5,"Z","-"))</f>
        <v>-</v>
      </c>
      <c r="E11" s="35" t="str">
        <f>IF(C10=0,"-",IF(C10&lt;=C$6,"B","-"))</f>
        <v>-</v>
      </c>
      <c r="F11" s="33" t="str">
        <f>IF(F10=0,"-",IF(F10&lt;=F$4,"G","-"))</f>
        <v>-</v>
      </c>
      <c r="G11" s="34" t="str">
        <f>IF(F10=0,"-",IF(F10&lt;=F$5,"Z","-"))</f>
        <v>-</v>
      </c>
      <c r="H11" s="35" t="str">
        <f>IF(F10=0,"-",IF(F10&lt;=F$6,"B","-"))</f>
        <v>-</v>
      </c>
      <c r="I11" s="33" t="str">
        <f>IF(I10=0,"-",IF(I10&lt;=I$4,"G","-"))</f>
        <v>-</v>
      </c>
      <c r="J11" s="34" t="str">
        <f>IF(I10=0,"-",IF(I10&lt;=I$5,"Z","-"))</f>
        <v>-</v>
      </c>
      <c r="K11" s="35" t="str">
        <f>IF(I10=0,"-",IF(I10&lt;=I$6,"B","-"))</f>
        <v>-</v>
      </c>
      <c r="L11" s="33" t="str">
        <f>IF(L10=0,"-",IF(L10&lt;=L$4,"G","-"))</f>
        <v>-</v>
      </c>
      <c r="M11" s="34" t="str">
        <f>IF(L10=0,"-",IF(L10&lt;=L$5,"Z","-"))</f>
        <v>-</v>
      </c>
      <c r="N11" s="35" t="str">
        <f>IF(L10=0,"-",IF(L10&lt;=L$6,"B","-"))</f>
        <v>-</v>
      </c>
      <c r="O11" s="33" t="str">
        <f>IF(O10=0,"-",IF(O10&lt;=O$4,"G","-"))</f>
        <v>-</v>
      </c>
      <c r="P11" s="34" t="str">
        <f>IF(O10=0,"-",IF(O10&lt;=O$5,"Z","-"))</f>
        <v>-</v>
      </c>
      <c r="Q11" s="35" t="str">
        <f>IF(O10=0,"-",IF(O10&lt;=O$6,"B","-"))</f>
        <v>-</v>
      </c>
      <c r="R11" s="33" t="str">
        <f>IF(R10=0,"-",IF(R10&lt;=R$4,"G","-"))</f>
        <v>-</v>
      </c>
      <c r="S11" s="34" t="str">
        <f>IF(R10=0,"-",IF(R10&lt;=R$5,"Z","-"))</f>
        <v>-</v>
      </c>
      <c r="T11" s="35" t="str">
        <f>IF(R10=0,"-",IF(R10&lt;=R$6,"B","-"))</f>
        <v>-</v>
      </c>
      <c r="U11" s="33" t="str">
        <f>IF(U10=0,"-",IF(U10&lt;=U$4,"G","-"))</f>
        <v>-</v>
      </c>
      <c r="V11" s="34" t="str">
        <f>IF(U10=0,"-",IF(U10&lt;=U$5,"Z","-"))</f>
        <v>-</v>
      </c>
      <c r="W11" s="35" t="str">
        <f>IF(U10=0,"-",IF(U10&lt;=U$6,"B","-"))</f>
        <v>-</v>
      </c>
      <c r="X11" s="33" t="str">
        <f>IF(X10=0,"-",IF(X10&lt;=X$4,"G","-"))</f>
        <v>-</v>
      </c>
      <c r="Y11" s="34" t="str">
        <f>IF(X10=0,"-",IF(X10&lt;=X$5,"Z","-"))</f>
        <v>-</v>
      </c>
      <c r="Z11" s="35" t="str">
        <f>IF(X10=0,"-",IF(X10&lt;=X$6,"B","-"))</f>
        <v>-</v>
      </c>
      <c r="AA11" s="33" t="str">
        <f>IF(AA10=0,"-",IF(AA10&lt;=AA$4,"G","-"))</f>
        <v>-</v>
      </c>
      <c r="AB11" s="34" t="str">
        <f>IF(AA10=0,"-",IF(AA10&lt;=AA$5,"Z","-"))</f>
        <v>-</v>
      </c>
      <c r="AC11" s="35" t="str">
        <f>IF(AA10=0,"-",IF(AA10&lt;=AA$6,"B","-"))</f>
        <v>-</v>
      </c>
      <c r="AD11" s="33" t="str">
        <f>IF(AD10=0,"-",IF(AD10&lt;=AD$4,"G","-"))</f>
        <v>-</v>
      </c>
      <c r="AE11" s="34" t="str">
        <f>IF(AD10=0,"-",IF(AD10&lt;=AD$5,"Z","-"))</f>
        <v>-</v>
      </c>
      <c r="AF11" s="35" t="str">
        <f>IF(AD10=0,"-",IF(AD10&lt;=AD$6,"B","-"))</f>
        <v>-</v>
      </c>
      <c r="AG11" s="33" t="str">
        <f>IF(AG10=0,"-",IF(AG10&lt;=AG$4,"G","-"))</f>
        <v>-</v>
      </c>
      <c r="AH11" s="34" t="str">
        <f>IF(AG10=0,"-",IF(AG10&lt;=AG$5,"Z","-"))</f>
        <v>-</v>
      </c>
      <c r="AI11" s="35" t="str">
        <f>IF(AG10=0,"-",IF(AG10&lt;=AG$6,"B","-"))</f>
        <v>-</v>
      </c>
      <c r="AJ11" s="33" t="str">
        <f>IF(AJ10=0,"-",IF(AJ10&lt;=AJ$4,"G","-"))</f>
        <v>-</v>
      </c>
      <c r="AK11" s="34" t="str">
        <f>IF(AJ10=0,"-",IF(AJ10&lt;=AJ$5,"Z","-"))</f>
        <v>-</v>
      </c>
      <c r="AL11" s="35" t="str">
        <f>IF(AJ10=0,"-",IF(AJ10&lt;=AJ$6,"B","-"))</f>
        <v>-</v>
      </c>
      <c r="AM11" s="33" t="str">
        <f>IF(AM10=0,"-",IF(AM10&lt;=AM$4,"G","-"))</f>
        <v>-</v>
      </c>
      <c r="AN11" s="34" t="str">
        <f>IF(AM10=0,"-",IF(AM10&lt;=AM$5,"Z","-"))</f>
        <v>-</v>
      </c>
      <c r="AO11" s="35" t="str">
        <f>IF(AM10=0,"-",IF(AM10&lt;=AM$6,"B","-"))</f>
        <v>-</v>
      </c>
      <c r="AP11" s="33" t="str">
        <f>IF(AP10=0,"-",IF(AP10&gt;=AP$4,"G","-"))</f>
        <v>-</v>
      </c>
      <c r="AQ11" s="34" t="str">
        <f>IF(AP10=0,"-",IF(AP10&gt;=AP$5,"Z","-"))</f>
        <v>Z</v>
      </c>
      <c r="AR11" s="35" t="str">
        <f>IF(AP10=0,"-",IF(AP10&gt;=AP$6,"B","-"))</f>
        <v>B</v>
      </c>
      <c r="AS11" s="33" t="str">
        <f>IF(AS10=0,"-",IF(AS10&gt;=AS$4,"G","-"))</f>
        <v>-</v>
      </c>
      <c r="AT11" s="34" t="str">
        <f>IF(AS10=0,"-",IF(AS10&gt;=AS$5,"Z","-"))</f>
        <v>-</v>
      </c>
      <c r="AU11" s="35" t="str">
        <f>IF(AS10=0,"-",IF(AS10&gt;=AS$6,"B","-"))</f>
        <v>-</v>
      </c>
      <c r="AV11" s="33" t="str">
        <f>IF(AV10=0,"-",IF(AV10&gt;=AV$4,"G","-"))</f>
        <v>-</v>
      </c>
      <c r="AW11" s="34" t="str">
        <f>IF(AV10=0,"-",IF(AV10&gt;=AV$5,"Z","-"))</f>
        <v>-</v>
      </c>
      <c r="AX11" s="35" t="str">
        <f>IF(AV10=0,"-",IF(AV10&gt;=AV$6,"B","-"))</f>
        <v>-</v>
      </c>
      <c r="AY11" s="33" t="str">
        <f>IF(AY10=0,"-",IF(AY10&gt;=AY$4,"G","-"))</f>
        <v>-</v>
      </c>
      <c r="AZ11" s="34" t="str">
        <f>IF(AY10=0,"-",IF(AY10&gt;=AY$5,"Z","-"))</f>
        <v>-</v>
      </c>
      <c r="BA11" s="35" t="str">
        <f>IF(AY10=0,"-",IF(AY10&gt;=AY$6,"B","-"))</f>
        <v>-</v>
      </c>
      <c r="BB11" s="33" t="str">
        <f>IF(BB10=0,"-",IF(BB10&gt;=BB$4,"G","-"))</f>
        <v>-</v>
      </c>
      <c r="BC11" s="34" t="str">
        <f>IF(BB10=0,"-",IF(BB10&gt;=BB$5,"Z","-"))</f>
        <v>-</v>
      </c>
      <c r="BD11" s="35" t="str">
        <f>IF(BB10=0,"-",IF(BB10&gt;=BB$6,"B","-"))</f>
        <v>-</v>
      </c>
      <c r="BE11" s="33" t="str">
        <f>IF(BE10=0,"-",IF(BE10&gt;=BE$4,"G","-"))</f>
        <v>-</v>
      </c>
      <c r="BF11" s="34" t="str">
        <f>IF(BE10=0,"-",IF(BE10&gt;=BE$5,"Z","-"))</f>
        <v>-</v>
      </c>
      <c r="BG11" s="35" t="str">
        <f>IF(BE10=0,"-",IF(BE10&gt;=BE$6,"B","-"))</f>
        <v>-</v>
      </c>
      <c r="BH11" s="33" t="str">
        <f>IF(BH10=0,"-",IF(BH10&gt;=BH$4,"G","-"))</f>
        <v>-</v>
      </c>
      <c r="BI11" s="34" t="str">
        <f>IF(BH10=0,"-",IF(BH10&gt;=BH$5,"Z","-"))</f>
        <v>-</v>
      </c>
      <c r="BJ11" s="35" t="str">
        <f>IF(BH10=0,"-",IF(BH10&gt;=BH$6,"B","-"))</f>
        <v>-</v>
      </c>
      <c r="BK11" s="33" t="str">
        <f>IF(BK10=0,"-",IF(BK10&gt;=BK$4,"G","-"))</f>
        <v>-</v>
      </c>
      <c r="BL11" s="34" t="str">
        <f>IF(BK10=0,"-",IF(BK10&gt;=BK$5,"Z","-"))</f>
        <v>-</v>
      </c>
      <c r="BM11" s="35" t="str">
        <f>IF(BK10=0,"-",IF(BK10&gt;=BK$6,"B","-"))</f>
        <v>-</v>
      </c>
      <c r="BN11" s="428" t="e">
        <f>IF(AND(OR(#REF!="Brons",#REF!="Brons")),"Brons","-")</f>
        <v>#REF!</v>
      </c>
      <c r="BO11" s="78">
        <f>COUNTIF(C11:AO11,"B")</f>
        <v>0</v>
      </c>
      <c r="BP11" s="67">
        <f>COUNTIF(AP11:BM11,"B")</f>
        <v>1</v>
      </c>
      <c r="BQ11" s="58" t="b">
        <f>IF(AND(BO11&gt;=3,BP11&gt;=4),"BRONS")</f>
        <v>0</v>
      </c>
      <c r="BR11" s="60" t="b">
        <f>IF(AND(BO11&gt;=4,BP11&gt;=3),"BRONS")</f>
        <v>0</v>
      </c>
      <c r="BS11" s="78">
        <f>COUNTIF(C11:AO11,"Z")</f>
        <v>0</v>
      </c>
      <c r="BT11" s="67">
        <f>COUNTIF(AP11:BM11,"Z")</f>
        <v>1</v>
      </c>
      <c r="BU11" s="58" t="b">
        <f>IF(AND(BS11&gt;=3,BT11&gt;=4),"ZILVER")</f>
        <v>0</v>
      </c>
      <c r="BV11" s="59" t="b">
        <f>IF(AND(BS11&gt;=4,BT11&gt;=3),"ZILVER")</f>
        <v>0</v>
      </c>
      <c r="BW11" s="78">
        <f>COUNTIF(C11:AO11,"G")</f>
        <v>0</v>
      </c>
      <c r="BX11" s="67">
        <f>COUNTIF(AP11:BM11,"G")</f>
        <v>0</v>
      </c>
      <c r="BY11" s="74" t="b">
        <f>IF(AND(BW11&gt;=3,BX11&gt;=4),"GOUD")</f>
        <v>0</v>
      </c>
      <c r="BZ11" s="77" t="b">
        <f>IF(AND(BW11&gt;=4,BX11&gt;=3),"GOUD")</f>
        <v>0</v>
      </c>
    </row>
    <row r="12" spans="1:79" ht="13.5" customHeight="1">
      <c r="A12" s="373" t="s">
        <v>133</v>
      </c>
      <c r="B12" s="102"/>
      <c r="C12" s="259"/>
      <c r="D12" s="260"/>
      <c r="E12" s="261"/>
      <c r="F12" s="260"/>
      <c r="G12" s="260"/>
      <c r="H12" s="260"/>
      <c r="I12" s="259"/>
      <c r="J12" s="260"/>
      <c r="K12" s="261"/>
      <c r="L12" s="260"/>
      <c r="M12" s="260"/>
      <c r="N12" s="260"/>
      <c r="O12" s="375"/>
      <c r="P12" s="254"/>
      <c r="Q12" s="376"/>
      <c r="R12" s="254"/>
      <c r="S12" s="254"/>
      <c r="T12" s="254"/>
      <c r="U12" s="375">
        <v>254.42</v>
      </c>
      <c r="V12" s="254"/>
      <c r="W12" s="376"/>
      <c r="X12" s="254"/>
      <c r="Y12" s="254"/>
      <c r="Z12" s="254"/>
      <c r="AA12" s="375"/>
      <c r="AB12" s="254"/>
      <c r="AC12" s="376"/>
      <c r="AD12" s="254"/>
      <c r="AE12" s="254"/>
      <c r="AF12" s="254"/>
      <c r="AG12" s="375"/>
      <c r="AH12" s="254"/>
      <c r="AI12" s="376"/>
      <c r="AJ12" s="254"/>
      <c r="AK12" s="254"/>
      <c r="AL12" s="254"/>
      <c r="AM12" s="375"/>
      <c r="AN12" s="254"/>
      <c r="AO12" s="376"/>
      <c r="AP12" s="256"/>
      <c r="AQ12" s="256"/>
      <c r="AR12" s="256"/>
      <c r="AS12" s="255"/>
      <c r="AT12" s="256"/>
      <c r="AU12" s="257"/>
      <c r="AV12" s="256"/>
      <c r="AW12" s="256"/>
      <c r="AX12" s="256"/>
      <c r="AY12" s="255"/>
      <c r="AZ12" s="256"/>
      <c r="BA12" s="257"/>
      <c r="BB12" s="256"/>
      <c r="BC12" s="256"/>
      <c r="BD12" s="256"/>
      <c r="BE12" s="255"/>
      <c r="BF12" s="256"/>
      <c r="BG12" s="257"/>
      <c r="BH12" s="256"/>
      <c r="BI12" s="256"/>
      <c r="BJ12" s="256"/>
      <c r="BK12" s="255"/>
      <c r="BL12" s="256"/>
      <c r="BM12" s="257"/>
      <c r="BN12" s="427" t="str">
        <f>IF(AND(OR(BY13="GOUD",BZ13="GOUD")),"GOUD",IF(AND(OR(BU13="ZILVER",BV13="ZILVER")),"ZILVER",IF(AND(OR(BQ13="BRONS",BR13="BRONS")),"BRONS","GROEN")))</f>
        <v>GROEN</v>
      </c>
      <c r="BO12" s="129"/>
      <c r="BP12" s="73"/>
      <c r="BQ12" s="74"/>
      <c r="BR12" s="76"/>
      <c r="BS12" s="129"/>
      <c r="BT12" s="73"/>
      <c r="BU12" s="74"/>
      <c r="BV12" s="75"/>
      <c r="BW12" s="72"/>
      <c r="BX12" s="73"/>
      <c r="BY12" s="74"/>
      <c r="BZ12" s="75"/>
    </row>
    <row r="13" spans="1:79" ht="13.5" customHeight="1" thickBot="1">
      <c r="A13" s="374"/>
      <c r="B13" s="103"/>
      <c r="C13" s="33" t="str">
        <f>IF(C12=0,"-",IF(C12&lt;=C$4,"G","-"))</f>
        <v>-</v>
      </c>
      <c r="D13" s="34" t="str">
        <f>IF(C12=0,"-",IF(C12&lt;=C$5,"Z","-"))</f>
        <v>-</v>
      </c>
      <c r="E13" s="35" t="str">
        <f>IF(C12=0,"-",IF(C12&lt;=C$6,"B","-"))</f>
        <v>-</v>
      </c>
      <c r="F13" s="33" t="str">
        <f>IF(F12=0,"-",IF(F12&lt;=F$4,"G","-"))</f>
        <v>-</v>
      </c>
      <c r="G13" s="34" t="str">
        <f>IF(F12=0,"-",IF(F12&lt;=F$5,"Z","-"))</f>
        <v>-</v>
      </c>
      <c r="H13" s="35" t="str">
        <f>IF(F12=0,"-",IF(F12&lt;=F$6,"B","-"))</f>
        <v>-</v>
      </c>
      <c r="I13" s="33" t="str">
        <f>IF(I12=0,"-",IF(I12&lt;=I$4,"G","-"))</f>
        <v>-</v>
      </c>
      <c r="J13" s="34" t="str">
        <f>IF(I12=0,"-",IF(I12&lt;=I$5,"Z","-"))</f>
        <v>-</v>
      </c>
      <c r="K13" s="35" t="str">
        <f>IF(I12=0,"-",IF(I12&lt;=I$6,"B","-"))</f>
        <v>-</v>
      </c>
      <c r="L13" s="33" t="str">
        <f>IF(L12=0,"-",IF(L12&lt;=L$4,"G","-"))</f>
        <v>-</v>
      </c>
      <c r="M13" s="34" t="str">
        <f>IF(L12=0,"-",IF(L12&lt;=L$5,"Z","-"))</f>
        <v>-</v>
      </c>
      <c r="N13" s="35" t="str">
        <f>IF(L12=0,"-",IF(L12&lt;=L$6,"B","-"))</f>
        <v>-</v>
      </c>
      <c r="O13" s="33" t="str">
        <f>IF(O12=0,"-",IF(O12&lt;=O$4,"G","-"))</f>
        <v>-</v>
      </c>
      <c r="P13" s="34" t="str">
        <f>IF(O12=0,"-",IF(O12&lt;=O$5,"Z","-"))</f>
        <v>-</v>
      </c>
      <c r="Q13" s="35" t="str">
        <f>IF(O12=0,"-",IF(O12&lt;=O$6,"B","-"))</f>
        <v>-</v>
      </c>
      <c r="R13" s="33" t="str">
        <f>IF(R12=0,"-",IF(R12&lt;=R$4,"G","-"))</f>
        <v>-</v>
      </c>
      <c r="S13" s="34" t="str">
        <f>IF(R12=0,"-",IF(R12&lt;=R$5,"Z","-"))</f>
        <v>-</v>
      </c>
      <c r="T13" s="35" t="str">
        <f>IF(R12=0,"-",IF(R12&lt;=R$6,"B","-"))</f>
        <v>-</v>
      </c>
      <c r="U13" s="33" t="str">
        <f>IF(U12=0,"-",IF(U12&lt;=U$4,"G","-"))</f>
        <v>-</v>
      </c>
      <c r="V13" s="34" t="str">
        <f>IF(U12=0,"-",IF(U12&lt;=U$5,"Z","-"))</f>
        <v>Z</v>
      </c>
      <c r="W13" s="35" t="str">
        <f>IF(U12=0,"-",IF(U12&lt;=U$6,"B","-"))</f>
        <v>B</v>
      </c>
      <c r="X13" s="33" t="str">
        <f>IF(X12=0,"-",IF(X12&lt;=X$4,"G","-"))</f>
        <v>-</v>
      </c>
      <c r="Y13" s="34" t="str">
        <f>IF(X12=0,"-",IF(X12&lt;=X$5,"Z","-"))</f>
        <v>-</v>
      </c>
      <c r="Z13" s="35" t="str">
        <f>IF(X12=0,"-",IF(X12&lt;=X$6,"B","-"))</f>
        <v>-</v>
      </c>
      <c r="AA13" s="33" t="str">
        <f>IF(AA12=0,"-",IF(AA12&lt;=AA$4,"G","-"))</f>
        <v>-</v>
      </c>
      <c r="AB13" s="34" t="str">
        <f>IF(AA12=0,"-",IF(AA12&lt;=AA$5,"Z","-"))</f>
        <v>-</v>
      </c>
      <c r="AC13" s="35" t="str">
        <f>IF(AA12=0,"-",IF(AA12&lt;=AA$6,"B","-"))</f>
        <v>-</v>
      </c>
      <c r="AD13" s="33" t="str">
        <f>IF(AD12=0,"-",IF(AD12&lt;=AD$4,"G","-"))</f>
        <v>-</v>
      </c>
      <c r="AE13" s="34" t="str">
        <f>IF(AD12=0,"-",IF(AD12&lt;=AD$5,"Z","-"))</f>
        <v>-</v>
      </c>
      <c r="AF13" s="35" t="str">
        <f>IF(AD12=0,"-",IF(AD12&lt;=AD$6,"B","-"))</f>
        <v>-</v>
      </c>
      <c r="AG13" s="33" t="str">
        <f>IF(AG12=0,"-",IF(AG12&lt;=AG$4,"G","-"))</f>
        <v>-</v>
      </c>
      <c r="AH13" s="34" t="str">
        <f>IF(AG12=0,"-",IF(AG12&lt;=AG$5,"Z","-"))</f>
        <v>-</v>
      </c>
      <c r="AI13" s="35" t="str">
        <f>IF(AG12=0,"-",IF(AG12&lt;=AG$6,"B","-"))</f>
        <v>-</v>
      </c>
      <c r="AJ13" s="33" t="str">
        <f>IF(AJ12=0,"-",IF(AJ12&lt;=AJ$4,"G","-"))</f>
        <v>-</v>
      </c>
      <c r="AK13" s="34" t="str">
        <f>IF(AJ12=0,"-",IF(AJ12&lt;=AJ$5,"Z","-"))</f>
        <v>-</v>
      </c>
      <c r="AL13" s="35" t="str">
        <f>IF(AJ12=0,"-",IF(AJ12&lt;=AJ$6,"B","-"))</f>
        <v>-</v>
      </c>
      <c r="AM13" s="33" t="str">
        <f>IF(AM12=0,"-",IF(AM12&lt;=AM$4,"G","-"))</f>
        <v>-</v>
      </c>
      <c r="AN13" s="34" t="str">
        <f>IF(AM12=0,"-",IF(AM12&lt;=AM$5,"Z","-"))</f>
        <v>-</v>
      </c>
      <c r="AO13" s="35" t="str">
        <f>IF(AM12=0,"-",IF(AM12&lt;=AM$6,"B","-"))</f>
        <v>-</v>
      </c>
      <c r="AP13" s="33" t="str">
        <f>IF(AP12=0,"-",IF(AP12&gt;=AP$4,"G","-"))</f>
        <v>-</v>
      </c>
      <c r="AQ13" s="34" t="str">
        <f>IF(AP12=0,"-",IF(AP12&gt;=AP$5,"Z","-"))</f>
        <v>-</v>
      </c>
      <c r="AR13" s="35" t="str">
        <f>IF(AP12=0,"-",IF(AP12&gt;=AP$6,"B","-"))</f>
        <v>-</v>
      </c>
      <c r="AS13" s="33" t="str">
        <f>IF(AS12=0,"-",IF(AS12&gt;=AS$4,"G","-"))</f>
        <v>-</v>
      </c>
      <c r="AT13" s="34" t="str">
        <f>IF(AS12=0,"-",IF(AS12&gt;=AS$5,"Z","-"))</f>
        <v>-</v>
      </c>
      <c r="AU13" s="35" t="str">
        <f>IF(AS12=0,"-",IF(AS12&gt;=AS$6,"B","-"))</f>
        <v>-</v>
      </c>
      <c r="AV13" s="33" t="str">
        <f>IF(AV12=0,"-",IF(AV12&gt;=AV$4,"G","-"))</f>
        <v>-</v>
      </c>
      <c r="AW13" s="34" t="str">
        <f>IF(AV12=0,"-",IF(AV12&gt;=AV$5,"Z","-"))</f>
        <v>-</v>
      </c>
      <c r="AX13" s="35" t="str">
        <f>IF(AV12=0,"-",IF(AV12&gt;=AV$6,"B","-"))</f>
        <v>-</v>
      </c>
      <c r="AY13" s="33" t="str">
        <f>IF(AY12=0,"-",IF(AY12&gt;=AY$4,"G","-"))</f>
        <v>-</v>
      </c>
      <c r="AZ13" s="34" t="str">
        <f>IF(AY12=0,"-",IF(AY12&gt;=AY$5,"Z","-"))</f>
        <v>-</v>
      </c>
      <c r="BA13" s="35" t="str">
        <f>IF(AY12=0,"-",IF(AY12&gt;=AY$6,"B","-"))</f>
        <v>-</v>
      </c>
      <c r="BB13" s="33" t="str">
        <f>IF(BB12=0,"-",IF(BB12&gt;=BB$4,"G","-"))</f>
        <v>-</v>
      </c>
      <c r="BC13" s="34" t="str">
        <f>IF(BB12=0,"-",IF(BB12&gt;=BB$5,"Z","-"))</f>
        <v>-</v>
      </c>
      <c r="BD13" s="35" t="str">
        <f>IF(BB12=0,"-",IF(BB12&gt;=BB$6,"B","-"))</f>
        <v>-</v>
      </c>
      <c r="BE13" s="33" t="str">
        <f>IF(BE12=0,"-",IF(BE12&gt;=BE$4,"G","-"))</f>
        <v>-</v>
      </c>
      <c r="BF13" s="34" t="str">
        <f>IF(BE12=0,"-",IF(BE12&gt;=BE$5,"Z","-"))</f>
        <v>-</v>
      </c>
      <c r="BG13" s="35" t="str">
        <f>IF(BE12=0,"-",IF(BE12&gt;=BE$6,"B","-"))</f>
        <v>-</v>
      </c>
      <c r="BH13" s="33" t="str">
        <f>IF(BH12=0,"-",IF(BH12&gt;=BH$4,"G","-"))</f>
        <v>-</v>
      </c>
      <c r="BI13" s="34" t="str">
        <f>IF(BH12=0,"-",IF(BH12&gt;=BH$5,"Z","-"))</f>
        <v>-</v>
      </c>
      <c r="BJ13" s="35" t="str">
        <f>IF(BH12=0,"-",IF(BH12&gt;=BH$6,"B","-"))</f>
        <v>-</v>
      </c>
      <c r="BK13" s="33" t="str">
        <f>IF(BK12=0,"-",IF(BK12&gt;=BK$4,"G","-"))</f>
        <v>-</v>
      </c>
      <c r="BL13" s="34" t="str">
        <f>IF(BK12=0,"-",IF(BK12&gt;=BK$5,"Z","-"))</f>
        <v>-</v>
      </c>
      <c r="BM13" s="35" t="str">
        <f>IF(BK12=0,"-",IF(BK12&gt;=BK$6,"B","-"))</f>
        <v>-</v>
      </c>
      <c r="BN13" s="428" t="e">
        <f>IF(AND(OR(#REF!="Brons",#REF!="Brons")),"Brons","-")</f>
        <v>#REF!</v>
      </c>
      <c r="BO13" s="78">
        <f>COUNTIF(C13:AO13,"B")</f>
        <v>1</v>
      </c>
      <c r="BP13" s="67">
        <f>COUNTIF(AP13:BM13,"B")</f>
        <v>0</v>
      </c>
      <c r="BQ13" s="58" t="b">
        <f>IF(AND(BO13&gt;=3,BP13&gt;=4),"BRONS")</f>
        <v>0</v>
      </c>
      <c r="BR13" s="60" t="b">
        <f>IF(AND(BO13&gt;=4,BP13&gt;=3),"BRONS")</f>
        <v>0</v>
      </c>
      <c r="BS13" s="78">
        <f>COUNTIF(C13:AO13,"Z")</f>
        <v>1</v>
      </c>
      <c r="BT13" s="67">
        <f>COUNTIF(AP13:BM13,"Z")</f>
        <v>0</v>
      </c>
      <c r="BU13" s="58" t="b">
        <f>IF(AND(BS13&gt;=3,BT13&gt;=4),"ZILVER")</f>
        <v>0</v>
      </c>
      <c r="BV13" s="59" t="b">
        <f>IF(AND(BS13&gt;=4,BT13&gt;=3),"ZILVER")</f>
        <v>0</v>
      </c>
      <c r="BW13" s="78">
        <f>COUNTIF(C13:AO13,"G")</f>
        <v>0</v>
      </c>
      <c r="BX13" s="67">
        <f>COUNTIF(AP13:BM13,"G")</f>
        <v>0</v>
      </c>
      <c r="BY13" s="74" t="b">
        <f>IF(AND(BW13&gt;=3,BX13&gt;=4),"GOUD")</f>
        <v>0</v>
      </c>
      <c r="BZ13" s="77" t="b">
        <f>IF(AND(BW13&gt;=4,BX13&gt;=3),"GOUD")</f>
        <v>0</v>
      </c>
    </row>
    <row r="14" spans="1:79">
      <c r="A14" s="21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79">
      <c r="A15" s="36" t="s">
        <v>40</v>
      </c>
      <c r="B15" s="107"/>
      <c r="C15" s="68"/>
      <c r="D15" s="68"/>
      <c r="E15" s="130"/>
      <c r="F15" s="68"/>
      <c r="G15" s="68"/>
      <c r="H15" s="68"/>
      <c r="I15" s="25"/>
      <c r="K15" s="25"/>
      <c r="L15" s="25"/>
      <c r="M15" s="25"/>
      <c r="N15" s="25"/>
      <c r="O15" s="25"/>
      <c r="P15" s="25"/>
      <c r="Q15" s="25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128"/>
      <c r="AP15" s="22"/>
      <c r="AQ15" s="22"/>
      <c r="AR15" s="22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V15" s="25"/>
      <c r="BW15" s="25"/>
      <c r="BX15" s="25"/>
      <c r="BY15" s="25"/>
      <c r="BZ15" s="25"/>
    </row>
    <row r="16" spans="1:79">
      <c r="A16" s="36" t="s">
        <v>31</v>
      </c>
      <c r="B16" s="128"/>
      <c r="C16" s="105"/>
      <c r="D16" s="105"/>
      <c r="E16" s="128"/>
      <c r="F16" s="105"/>
      <c r="G16" s="105"/>
      <c r="H16" s="105"/>
      <c r="AO16" s="128"/>
      <c r="AP16" s="22"/>
      <c r="AQ16" s="22"/>
      <c r="AR16" s="22"/>
    </row>
    <row r="17" spans="1:44">
      <c r="A17" s="36" t="s">
        <v>41</v>
      </c>
      <c r="B17" s="128"/>
      <c r="C17" s="105"/>
      <c r="D17" s="105"/>
      <c r="E17" s="128"/>
      <c r="F17" s="105"/>
      <c r="G17" s="105"/>
      <c r="H17" s="105"/>
      <c r="AO17" s="128"/>
      <c r="AP17" s="22"/>
      <c r="AQ17" s="22"/>
      <c r="AR17" s="22"/>
    </row>
    <row r="18" spans="1:44">
      <c r="A18" s="128"/>
      <c r="B18" s="128"/>
      <c r="C18" s="105"/>
      <c r="D18" s="105"/>
      <c r="E18" s="128"/>
      <c r="F18" s="105"/>
      <c r="G18" s="105"/>
      <c r="H18" s="105"/>
      <c r="AO18" s="128"/>
      <c r="AP18" s="22"/>
      <c r="AQ18" s="22"/>
      <c r="AR18" s="22"/>
    </row>
    <row r="19" spans="1:44">
      <c r="A19" s="128"/>
      <c r="B19" s="128"/>
      <c r="C19" s="105"/>
      <c r="D19" s="105"/>
      <c r="E19" s="128"/>
      <c r="F19" s="105"/>
      <c r="G19" s="105"/>
      <c r="H19" s="105"/>
      <c r="AO19" s="128"/>
      <c r="AP19" s="22"/>
      <c r="AQ19" s="22"/>
      <c r="AR19" s="22"/>
    </row>
    <row r="20" spans="1:44">
      <c r="A20" s="128"/>
      <c r="B20" s="128"/>
      <c r="C20" s="23"/>
      <c r="D20" s="23"/>
      <c r="E20" s="128"/>
      <c r="F20" s="23"/>
      <c r="G20" s="23"/>
      <c r="H20" s="23"/>
      <c r="AO20" s="128"/>
      <c r="AP20" s="22"/>
      <c r="AQ20" s="22"/>
      <c r="AR20" s="22"/>
    </row>
    <row r="21" spans="1:44">
      <c r="A21" s="128"/>
      <c r="B21" s="128"/>
      <c r="C21" s="23"/>
      <c r="D21" s="23"/>
      <c r="E21" s="128"/>
      <c r="F21" s="23"/>
      <c r="G21" s="23"/>
      <c r="H21" s="23"/>
      <c r="AO21" s="128"/>
      <c r="AP21" s="22"/>
      <c r="AQ21" s="22"/>
      <c r="AR21" s="22"/>
    </row>
    <row r="22" spans="1:44">
      <c r="A22" s="128"/>
      <c r="B22" s="128"/>
      <c r="C22" s="23"/>
      <c r="D22" s="23"/>
      <c r="E22" s="128"/>
      <c r="F22" s="23"/>
      <c r="G22" s="23"/>
      <c r="H22" s="23"/>
      <c r="AO22" s="128"/>
      <c r="AP22" s="22"/>
      <c r="AQ22" s="22"/>
      <c r="AR22" s="22"/>
    </row>
    <row r="23" spans="1:44">
      <c r="A23" s="128"/>
      <c r="B23" s="128"/>
      <c r="C23" s="23"/>
      <c r="D23" s="23"/>
      <c r="E23" s="128"/>
      <c r="F23" s="23"/>
      <c r="G23" s="23"/>
      <c r="H23" s="23"/>
      <c r="AO23" s="26"/>
      <c r="AP23" s="25"/>
      <c r="AQ23" s="25"/>
      <c r="AR23" s="25"/>
    </row>
    <row r="24" spans="1:44">
      <c r="A24" s="128"/>
      <c r="B24" s="128"/>
      <c r="C24" s="22"/>
      <c r="D24" s="22"/>
      <c r="E24" s="128"/>
      <c r="F24" s="23"/>
      <c r="G24" s="23"/>
      <c r="H24" s="23"/>
    </row>
    <row r="25" spans="1:44">
      <c r="A25" s="128"/>
      <c r="B25" s="128"/>
      <c r="C25" s="22"/>
      <c r="D25" s="22"/>
      <c r="E25" s="128"/>
      <c r="F25" s="23"/>
      <c r="G25" s="23"/>
      <c r="H25" s="23"/>
    </row>
    <row r="26" spans="1:44">
      <c r="A26" s="128"/>
      <c r="B26" s="128"/>
      <c r="C26" s="22"/>
      <c r="D26" s="22"/>
      <c r="E26" s="128"/>
      <c r="F26" s="23"/>
      <c r="G26" s="23"/>
      <c r="H26" s="23"/>
    </row>
    <row r="27" spans="1:44">
      <c r="A27" s="128"/>
      <c r="B27" s="128"/>
      <c r="C27" s="22"/>
      <c r="D27" s="22"/>
      <c r="E27" s="128"/>
      <c r="F27" s="23"/>
      <c r="G27" s="23"/>
      <c r="H27" s="23"/>
    </row>
    <row r="28" spans="1:44">
      <c r="A28" s="128"/>
      <c r="B28" s="128"/>
      <c r="C28" s="22"/>
      <c r="D28" s="22"/>
      <c r="E28" s="128"/>
      <c r="F28" s="23"/>
      <c r="G28" s="23"/>
      <c r="H28" s="23"/>
    </row>
    <row r="29" spans="1:44">
      <c r="A29" s="128"/>
      <c r="B29" s="128"/>
      <c r="C29" s="22"/>
      <c r="D29" s="22"/>
      <c r="E29" s="128"/>
      <c r="F29" s="22"/>
      <c r="G29" s="22"/>
      <c r="H29" s="22"/>
    </row>
    <row r="30" spans="1:44">
      <c r="A30" s="128"/>
      <c r="B30" s="128"/>
      <c r="C30" s="22"/>
      <c r="D30" s="22"/>
      <c r="E30" s="128"/>
      <c r="F30" s="22"/>
      <c r="G30" s="22"/>
      <c r="H30" s="22"/>
    </row>
    <row r="31" spans="1:44">
      <c r="A31" s="128"/>
      <c r="B31" s="128"/>
      <c r="C31" s="22"/>
      <c r="D31" s="22"/>
      <c r="E31" s="128"/>
      <c r="F31" s="22"/>
      <c r="G31" s="22"/>
      <c r="H31" s="22"/>
    </row>
    <row r="32" spans="1:44">
      <c r="A32" s="25"/>
      <c r="B32" s="25"/>
      <c r="C32" s="25"/>
      <c r="D32" s="25"/>
      <c r="E32" s="128"/>
      <c r="F32" s="22"/>
      <c r="G32" s="22"/>
      <c r="H32" s="22"/>
    </row>
    <row r="33" spans="1:8">
      <c r="A33" s="25"/>
      <c r="B33" s="25"/>
      <c r="C33" s="25"/>
      <c r="D33" s="25"/>
      <c r="E33" s="128"/>
      <c r="F33" s="22"/>
      <c r="G33" s="22"/>
      <c r="H33" s="22"/>
    </row>
    <row r="34" spans="1:8">
      <c r="A34" s="25"/>
      <c r="B34" s="25"/>
      <c r="C34" s="25"/>
      <c r="D34" s="25"/>
      <c r="E34" s="128"/>
      <c r="F34" s="22"/>
      <c r="G34" s="22"/>
      <c r="H34" s="22"/>
    </row>
    <row r="35" spans="1:8">
      <c r="A35" s="25"/>
      <c r="B35" s="25"/>
      <c r="C35" s="25"/>
      <c r="D35" s="25"/>
      <c r="E35" s="128"/>
      <c r="F35" s="22"/>
      <c r="G35" s="22"/>
      <c r="H35" s="22"/>
    </row>
    <row r="36" spans="1:8">
      <c r="A36" s="25"/>
      <c r="B36" s="25"/>
      <c r="C36" s="25"/>
      <c r="D36" s="25"/>
      <c r="E36" s="128"/>
      <c r="F36" s="22"/>
      <c r="G36" s="22"/>
      <c r="H36" s="22"/>
    </row>
    <row r="37" spans="1:8">
      <c r="A37" s="25"/>
      <c r="B37" s="25"/>
      <c r="C37" s="25"/>
      <c r="D37" s="25"/>
      <c r="E37" s="25"/>
    </row>
    <row r="38" spans="1:8">
      <c r="A38" s="25"/>
      <c r="B38" s="25"/>
      <c r="C38" s="25"/>
      <c r="D38" s="25"/>
      <c r="E38" s="25"/>
    </row>
    <row r="39" spans="1:8">
      <c r="A39" s="25"/>
      <c r="B39" s="25"/>
      <c r="C39" s="25"/>
      <c r="D39" s="25"/>
      <c r="E39" s="25"/>
    </row>
  </sheetData>
  <mergeCells count="176">
    <mergeCell ref="I3:K3"/>
    <mergeCell ref="L3:N3"/>
    <mergeCell ref="O3:Q3"/>
    <mergeCell ref="R3:T3"/>
    <mergeCell ref="BE3:BG3"/>
    <mergeCell ref="BH3:BJ3"/>
    <mergeCell ref="BK3:BM3"/>
    <mergeCell ref="C4:E4"/>
    <mergeCell ref="F4:H4"/>
    <mergeCell ref="I4:K4"/>
    <mergeCell ref="L4:N4"/>
    <mergeCell ref="O4:Q4"/>
    <mergeCell ref="R4:T4"/>
    <mergeCell ref="U4:W4"/>
    <mergeCell ref="AM3:AO3"/>
    <mergeCell ref="AP3:AR3"/>
    <mergeCell ref="AS3:AU3"/>
    <mergeCell ref="AV3:AX3"/>
    <mergeCell ref="AY3:BA3"/>
    <mergeCell ref="BB3:BD3"/>
    <mergeCell ref="U3:W3"/>
    <mergeCell ref="X3:Z3"/>
    <mergeCell ref="AA3:AC3"/>
    <mergeCell ref="AD3:AF3"/>
    <mergeCell ref="AG3:AI3"/>
    <mergeCell ref="AJ3:AL3"/>
    <mergeCell ref="C3:E3"/>
    <mergeCell ref="F3:H3"/>
    <mergeCell ref="BH4:BJ4"/>
    <mergeCell ref="BK4:BM4"/>
    <mergeCell ref="C5:E5"/>
    <mergeCell ref="F5:H5"/>
    <mergeCell ref="I5:K5"/>
    <mergeCell ref="L5:N5"/>
    <mergeCell ref="O5:Q5"/>
    <mergeCell ref="R5:T5"/>
    <mergeCell ref="U5:W5"/>
    <mergeCell ref="X5:Z5"/>
    <mergeCell ref="AP4:AR4"/>
    <mergeCell ref="AS4:AU4"/>
    <mergeCell ref="AV4:AX4"/>
    <mergeCell ref="AY4:BA4"/>
    <mergeCell ref="BB4:BD4"/>
    <mergeCell ref="BE4:BG4"/>
    <mergeCell ref="X4:Z4"/>
    <mergeCell ref="AA4:AC4"/>
    <mergeCell ref="AD4:AF4"/>
    <mergeCell ref="AG4:AI4"/>
    <mergeCell ref="AJ4:AL4"/>
    <mergeCell ref="AM4:AO4"/>
    <mergeCell ref="BK5:BM5"/>
    <mergeCell ref="C6:E6"/>
    <mergeCell ref="F6:H6"/>
    <mergeCell ref="I6:K6"/>
    <mergeCell ref="L6:N6"/>
    <mergeCell ref="O6:Q6"/>
    <mergeCell ref="R6:T6"/>
    <mergeCell ref="U6:W6"/>
    <mergeCell ref="X6:Z6"/>
    <mergeCell ref="AA6:AC6"/>
    <mergeCell ref="AS5:AU5"/>
    <mergeCell ref="AV5:AX5"/>
    <mergeCell ref="AY5:BA5"/>
    <mergeCell ref="BB5:BD5"/>
    <mergeCell ref="BE5:BG5"/>
    <mergeCell ref="BH5:BJ5"/>
    <mergeCell ref="AA5:AC5"/>
    <mergeCell ref="AD5:AF5"/>
    <mergeCell ref="AG5:AI5"/>
    <mergeCell ref="AJ5:AL5"/>
    <mergeCell ref="AM5:AO5"/>
    <mergeCell ref="AP5:AR5"/>
    <mergeCell ref="AV6:AX6"/>
    <mergeCell ref="AY6:BA6"/>
    <mergeCell ref="BB6:BD6"/>
    <mergeCell ref="BE6:BG6"/>
    <mergeCell ref="BH6:BJ6"/>
    <mergeCell ref="BK6:BM6"/>
    <mergeCell ref="AD6:AF6"/>
    <mergeCell ref="AG6:AI6"/>
    <mergeCell ref="AJ6:AL6"/>
    <mergeCell ref="AM6:AO6"/>
    <mergeCell ref="AP6:AR6"/>
    <mergeCell ref="AS6:AU6"/>
    <mergeCell ref="AA7:AC7"/>
    <mergeCell ref="AD7:AF7"/>
    <mergeCell ref="AG7:AI7"/>
    <mergeCell ref="AJ7:AL7"/>
    <mergeCell ref="C7:E7"/>
    <mergeCell ref="F7:H7"/>
    <mergeCell ref="I7:K7"/>
    <mergeCell ref="L7:N7"/>
    <mergeCell ref="O7:Q7"/>
    <mergeCell ref="R7:T7"/>
    <mergeCell ref="BW7:BZ7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BE7:BG7"/>
    <mergeCell ref="BH7:BJ7"/>
    <mergeCell ref="BK7:BM7"/>
    <mergeCell ref="BN7:BN8"/>
    <mergeCell ref="BO7:BR7"/>
    <mergeCell ref="BS7:BV7"/>
    <mergeCell ref="AM7:AO7"/>
    <mergeCell ref="AP7:AR7"/>
    <mergeCell ref="AS7:AU7"/>
    <mergeCell ref="AV7:AX7"/>
    <mergeCell ref="AY7:BA7"/>
    <mergeCell ref="BB7:BD7"/>
    <mergeCell ref="U7:W7"/>
    <mergeCell ref="X7:Z7"/>
    <mergeCell ref="AV8:AX8"/>
    <mergeCell ref="AY8:BA8"/>
    <mergeCell ref="BB8:BD8"/>
    <mergeCell ref="BE8:BG8"/>
    <mergeCell ref="BH8:BJ8"/>
    <mergeCell ref="BK8:BM8"/>
    <mergeCell ref="AD8:AF8"/>
    <mergeCell ref="AG8:AI8"/>
    <mergeCell ref="AJ8:AL8"/>
    <mergeCell ref="AM8:AO8"/>
    <mergeCell ref="AP8:AR8"/>
    <mergeCell ref="AS8:AU8"/>
    <mergeCell ref="BN10:BN11"/>
    <mergeCell ref="A12:A13"/>
    <mergeCell ref="C12:E12"/>
    <mergeCell ref="F12:H12"/>
    <mergeCell ref="I12:K12"/>
    <mergeCell ref="L12:N12"/>
    <mergeCell ref="AJ10:AL10"/>
    <mergeCell ref="AM10:AO10"/>
    <mergeCell ref="AP10:AR10"/>
    <mergeCell ref="AS10:AU10"/>
    <mergeCell ref="AV10:AX10"/>
    <mergeCell ref="AY10:BA10"/>
    <mergeCell ref="R10:T10"/>
    <mergeCell ref="U10:W10"/>
    <mergeCell ref="X10:Z10"/>
    <mergeCell ref="AA10:AC10"/>
    <mergeCell ref="AD10:AF10"/>
    <mergeCell ref="AG10:AI10"/>
    <mergeCell ref="A10:A11"/>
    <mergeCell ref="C10:E10"/>
    <mergeCell ref="F10:H10"/>
    <mergeCell ref="I10:K10"/>
    <mergeCell ref="L10:N10"/>
    <mergeCell ref="BB10:BD10"/>
    <mergeCell ref="BE10:BG10"/>
    <mergeCell ref="BH10:BJ10"/>
    <mergeCell ref="O10:Q10"/>
    <mergeCell ref="AY12:BA12"/>
    <mergeCell ref="BB12:BD12"/>
    <mergeCell ref="BE12:BG12"/>
    <mergeCell ref="BH12:BJ12"/>
    <mergeCell ref="BK10:BM10"/>
    <mergeCell ref="BK12:BM12"/>
    <mergeCell ref="BN12:BN13"/>
    <mergeCell ref="AG12:AI12"/>
    <mergeCell ref="AJ12:AL12"/>
    <mergeCell ref="AM12:AO12"/>
    <mergeCell ref="AP12:AR12"/>
    <mergeCell ref="AS12:AU12"/>
    <mergeCell ref="AV12:AX12"/>
    <mergeCell ref="O12:Q12"/>
    <mergeCell ref="R12:T12"/>
    <mergeCell ref="U12:W12"/>
    <mergeCell ref="X12:Z12"/>
    <mergeCell ref="AA12:AC12"/>
    <mergeCell ref="AD12:AF12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6" enableFormatConditionsCalculation="0"/>
  <dimension ref="A1:AF35"/>
  <sheetViews>
    <sheetView workbookViewId="0">
      <pane ySplit="7" topLeftCell="A9" activePane="bottomLeft" state="frozen"/>
      <selection pane="bottomLeft" activeCell="Z22" sqref="Z22"/>
    </sheetView>
  </sheetViews>
  <sheetFormatPr baseColWidth="10" defaultColWidth="8.83203125" defaultRowHeight="13" x14ac:dyDescent="0"/>
  <cols>
    <col min="1" max="1" width="32.5" style="2" bestFit="1" customWidth="1"/>
    <col min="2" max="4" width="2.6640625" style="2" customWidth="1"/>
    <col min="5" max="7" width="2.6640625" style="3" customWidth="1"/>
    <col min="8" max="19" width="2.6640625" style="2" customWidth="1"/>
    <col min="20" max="20" width="9.5" style="2" bestFit="1" customWidth="1"/>
    <col min="21" max="21" width="8.83203125" style="2" customWidth="1"/>
    <col min="22" max="22" width="8.6640625" style="2" customWidth="1"/>
    <col min="23" max="23" width="7.5" style="2" customWidth="1"/>
    <col min="24" max="16384" width="8.83203125" style="2"/>
  </cols>
  <sheetData>
    <row r="1" spans="1:32" ht="16">
      <c r="A1" s="1" t="s">
        <v>12</v>
      </c>
    </row>
    <row r="2" spans="1:32" ht="12.75" customHeight="1" thickBot="1">
      <c r="A2" s="1"/>
    </row>
    <row r="3" spans="1:32" ht="12.75" customHeight="1">
      <c r="A3" s="4"/>
      <c r="B3" s="190" t="s">
        <v>1</v>
      </c>
      <c r="C3" s="191"/>
      <c r="D3" s="192"/>
      <c r="E3" s="197" t="s">
        <v>2</v>
      </c>
      <c r="F3" s="197"/>
      <c r="G3" s="197"/>
      <c r="H3" s="190" t="s">
        <v>3</v>
      </c>
      <c r="I3" s="191"/>
      <c r="J3" s="192"/>
      <c r="K3" s="191" t="s">
        <v>4</v>
      </c>
      <c r="L3" s="191"/>
      <c r="M3" s="191"/>
      <c r="N3" s="190" t="s">
        <v>5</v>
      </c>
      <c r="O3" s="191"/>
      <c r="P3" s="192"/>
      <c r="Q3" s="191" t="s">
        <v>6</v>
      </c>
      <c r="R3" s="191"/>
      <c r="S3" s="191"/>
      <c r="T3" s="5"/>
    </row>
    <row r="4" spans="1:32" ht="15" customHeight="1">
      <c r="A4" s="6" t="s">
        <v>7</v>
      </c>
      <c r="B4" s="193">
        <v>7.5</v>
      </c>
      <c r="C4" s="194"/>
      <c r="D4" s="195"/>
      <c r="E4" s="198">
        <v>225</v>
      </c>
      <c r="F4" s="198"/>
      <c r="G4" s="198"/>
      <c r="H4" s="210">
        <v>0.9</v>
      </c>
      <c r="I4" s="196"/>
      <c r="J4" s="211"/>
      <c r="K4" s="196">
        <v>3</v>
      </c>
      <c r="L4" s="196"/>
      <c r="M4" s="196"/>
      <c r="N4" s="210">
        <v>5</v>
      </c>
      <c r="O4" s="196"/>
      <c r="P4" s="211"/>
      <c r="Q4" s="196">
        <v>20</v>
      </c>
      <c r="R4" s="196"/>
      <c r="S4" s="196"/>
      <c r="T4" s="7"/>
    </row>
    <row r="5" spans="1:32" ht="15" customHeight="1">
      <c r="A5" s="8" t="s">
        <v>8</v>
      </c>
      <c r="B5" s="193">
        <v>8</v>
      </c>
      <c r="C5" s="194"/>
      <c r="D5" s="195"/>
      <c r="E5" s="198">
        <v>240</v>
      </c>
      <c r="F5" s="198"/>
      <c r="G5" s="198"/>
      <c r="H5" s="210">
        <v>0.8</v>
      </c>
      <c r="I5" s="196"/>
      <c r="J5" s="211"/>
      <c r="K5" s="196">
        <v>2.5</v>
      </c>
      <c r="L5" s="196"/>
      <c r="M5" s="196"/>
      <c r="N5" s="210">
        <v>4</v>
      </c>
      <c r="O5" s="196"/>
      <c r="P5" s="211"/>
      <c r="Q5" s="196">
        <v>15</v>
      </c>
      <c r="R5" s="196"/>
      <c r="S5" s="196"/>
      <c r="T5" s="7"/>
    </row>
    <row r="6" spans="1:32" ht="15" customHeight="1" thickBot="1">
      <c r="A6" s="28" t="s">
        <v>9</v>
      </c>
      <c r="B6" s="205">
        <v>9</v>
      </c>
      <c r="C6" s="206"/>
      <c r="D6" s="207"/>
      <c r="E6" s="208">
        <v>315</v>
      </c>
      <c r="F6" s="208"/>
      <c r="G6" s="208"/>
      <c r="H6" s="212">
        <v>0.7</v>
      </c>
      <c r="I6" s="209"/>
      <c r="J6" s="213"/>
      <c r="K6" s="209">
        <v>2</v>
      </c>
      <c r="L6" s="209"/>
      <c r="M6" s="209"/>
      <c r="N6" s="212">
        <v>3</v>
      </c>
      <c r="O6" s="209"/>
      <c r="P6" s="213"/>
      <c r="Q6" s="209">
        <v>7.5</v>
      </c>
      <c r="R6" s="209"/>
      <c r="S6" s="209"/>
      <c r="T6" s="7"/>
    </row>
    <row r="7" spans="1:32" ht="15" customHeight="1" thickBot="1">
      <c r="A7" s="9" t="s">
        <v>11</v>
      </c>
      <c r="B7" s="199" t="s">
        <v>1</v>
      </c>
      <c r="C7" s="200"/>
      <c r="D7" s="201"/>
      <c r="E7" s="200" t="s">
        <v>2</v>
      </c>
      <c r="F7" s="200"/>
      <c r="G7" s="200"/>
      <c r="H7" s="202" t="s">
        <v>3</v>
      </c>
      <c r="I7" s="203"/>
      <c r="J7" s="204"/>
      <c r="K7" s="203" t="s">
        <v>4</v>
      </c>
      <c r="L7" s="203"/>
      <c r="M7" s="203"/>
      <c r="N7" s="202" t="s">
        <v>5</v>
      </c>
      <c r="O7" s="203"/>
      <c r="P7" s="204"/>
      <c r="Q7" s="203" t="s">
        <v>6</v>
      </c>
      <c r="R7" s="203"/>
      <c r="S7" s="204"/>
      <c r="T7" s="29" t="s">
        <v>10</v>
      </c>
      <c r="U7" s="30" t="s">
        <v>9</v>
      </c>
      <c r="V7" s="31" t="s">
        <v>8</v>
      </c>
      <c r="W7" s="32" t="s">
        <v>7</v>
      </c>
    </row>
    <row r="8" spans="1:32" ht="13.5" hidden="1" customHeight="1" thickBot="1">
      <c r="A8" s="5"/>
      <c r="B8" s="10"/>
      <c r="C8" s="11"/>
      <c r="D8" s="12"/>
      <c r="E8" s="13"/>
      <c r="F8" s="14"/>
      <c r="G8" s="15"/>
      <c r="H8" s="10"/>
      <c r="I8" s="11"/>
      <c r="J8" s="12"/>
      <c r="K8" s="16"/>
      <c r="L8" s="11"/>
      <c r="M8" s="17"/>
      <c r="N8" s="10"/>
      <c r="O8" s="11"/>
      <c r="P8" s="12"/>
      <c r="Q8" s="16"/>
      <c r="R8" s="11"/>
      <c r="S8" s="11"/>
      <c r="T8" s="27"/>
      <c r="U8" s="19"/>
      <c r="V8" s="18"/>
      <c r="W8" s="20"/>
    </row>
    <row r="9" spans="1:32" ht="13.5" customHeight="1">
      <c r="A9" s="239" t="s">
        <v>82</v>
      </c>
      <c r="B9" s="251">
        <v>8.3000000000000007</v>
      </c>
      <c r="C9" s="252"/>
      <c r="D9" s="253"/>
      <c r="E9" s="250">
        <v>239.64</v>
      </c>
      <c r="F9" s="250"/>
      <c r="G9" s="250"/>
      <c r="H9" s="244">
        <v>0.85</v>
      </c>
      <c r="I9" s="245"/>
      <c r="J9" s="246"/>
      <c r="K9" s="245">
        <v>2.5</v>
      </c>
      <c r="L9" s="245"/>
      <c r="M9" s="245"/>
      <c r="N9" s="244">
        <v>6.85</v>
      </c>
      <c r="O9" s="245"/>
      <c r="P9" s="246"/>
      <c r="Q9" s="245">
        <v>17.41</v>
      </c>
      <c r="R9" s="245"/>
      <c r="S9" s="245"/>
      <c r="T9" s="182" t="str">
        <f>IF(W9&gt;=4,"GOUD",IF(V9&gt;=4,"ZILVER",IF(U9&gt;=4,"BRONS","GROEN")))</f>
        <v>ZILVER</v>
      </c>
      <c r="U9" s="184">
        <f>COUNTIF($B10:$S10,"B")</f>
        <v>6</v>
      </c>
      <c r="V9" s="169">
        <f>COUNTIF($B10:$S10,"Z")</f>
        <v>5</v>
      </c>
      <c r="W9" s="171">
        <f>COUNTIF($B10:$S10,"G")</f>
        <v>1</v>
      </c>
    </row>
    <row r="10" spans="1:32" ht="13.5" customHeight="1" thickBot="1">
      <c r="A10" s="240"/>
      <c r="B10" s="133" t="str">
        <f>IF(B9=0,"-",IF(B9&lt;=B$4,"G","-"))</f>
        <v>-</v>
      </c>
      <c r="C10" s="134" t="str">
        <f>IF(B9=0,"-",IF(B9&lt;=B$5,"Z","-"))</f>
        <v>-</v>
      </c>
      <c r="D10" s="135" t="str">
        <f>IF(B9=0,"-",IF(B9&lt;=B$6,"B","-"))</f>
        <v>B</v>
      </c>
      <c r="E10" s="133" t="str">
        <f>IF(E9=0,"-",IF(E9&lt;=E$4,"G","-"))</f>
        <v>-</v>
      </c>
      <c r="F10" s="134" t="str">
        <f>IF(E9=0,"-",IF(E9&lt;=E$5,"Z","-"))</f>
        <v>Z</v>
      </c>
      <c r="G10" s="135" t="str">
        <f>IF(E9=0,"-",IF(E9&lt;=E$6,"B","-"))</f>
        <v>B</v>
      </c>
      <c r="H10" s="133" t="str">
        <f>IF(H9=0,"-",IF(H9&gt;=H$4,"G","-"))</f>
        <v>-</v>
      </c>
      <c r="I10" s="134" t="str">
        <f>IF(H9=0,"-",IF(H9&gt;=H$5,"Z","-"))</f>
        <v>Z</v>
      </c>
      <c r="J10" s="135" t="str">
        <f>IF(H9=0,"-",IF(H9&gt;=H$6,"B","-"))</f>
        <v>B</v>
      </c>
      <c r="K10" s="133" t="str">
        <f>IF(K9=0,"-",IF(K9&gt;=K$4,"G","-"))</f>
        <v>-</v>
      </c>
      <c r="L10" s="134" t="str">
        <f>IF(K9=0,"-",IF(K9&gt;=K$5,"Z","-"))</f>
        <v>Z</v>
      </c>
      <c r="M10" s="135" t="str">
        <f>IF(K9=0,"-",IF(K9&gt;=K$6,"B","-"))</f>
        <v>B</v>
      </c>
      <c r="N10" s="133" t="str">
        <f>IF(N9=0,"-",IF(N9&gt;=N$4,"G","-"))</f>
        <v>G</v>
      </c>
      <c r="O10" s="134" t="str">
        <f>IF(N9=0,"-",IF(N9&gt;=N$5,"Z","-"))</f>
        <v>Z</v>
      </c>
      <c r="P10" s="135" t="str">
        <f>IF(N9=0,"-",IF(N9&gt;=N$6,"B","-"))</f>
        <v>B</v>
      </c>
      <c r="Q10" s="133" t="str">
        <f>IF(Q9=0,"-",IF(Q9&gt;=Q$4,"G","-"))</f>
        <v>-</v>
      </c>
      <c r="R10" s="134" t="str">
        <f>IF(Q9=0,"-",IF(Q9&gt;=Q$5,"Z","-"))</f>
        <v>Z</v>
      </c>
      <c r="S10" s="135" t="str">
        <f>IF(Q9=0,"-",IF(Q9&gt;=Q$6,"B","-"))</f>
        <v>B</v>
      </c>
      <c r="T10" s="183"/>
      <c r="U10" s="185"/>
      <c r="V10" s="170"/>
      <c r="W10" s="172"/>
    </row>
    <row r="11" spans="1:32" ht="13.5" customHeight="1">
      <c r="A11" s="239" t="s">
        <v>94</v>
      </c>
      <c r="B11" s="247">
        <v>8</v>
      </c>
      <c r="C11" s="248"/>
      <c r="D11" s="249"/>
      <c r="E11" s="250">
        <v>237.18</v>
      </c>
      <c r="F11" s="250"/>
      <c r="G11" s="250"/>
      <c r="H11" s="241">
        <v>0.85</v>
      </c>
      <c r="I11" s="242"/>
      <c r="J11" s="243"/>
      <c r="K11" s="241">
        <v>2.58</v>
      </c>
      <c r="L11" s="242"/>
      <c r="M11" s="243"/>
      <c r="N11" s="241">
        <v>5.79</v>
      </c>
      <c r="O11" s="242"/>
      <c r="P11" s="243"/>
      <c r="Q11" s="244">
        <v>12.1</v>
      </c>
      <c r="R11" s="245"/>
      <c r="S11" s="246"/>
      <c r="T11" s="182" t="str">
        <f>IF(W11&gt;=4,"GOUD",IF(V11&gt;=4,"ZILVER",IF(U11&gt;=4,"BRONS","GROEN")))</f>
        <v>ZILVER</v>
      </c>
      <c r="U11" s="184">
        <f>COUNTIF($B12:$S12,"B")</f>
        <v>6</v>
      </c>
      <c r="V11" s="169">
        <f>COUNTIF($B12:$S12,"Z")</f>
        <v>5</v>
      </c>
      <c r="W11" s="171">
        <f>COUNTIF($B12:$S12,"G")</f>
        <v>1</v>
      </c>
    </row>
    <row r="12" spans="1:32" ht="13.5" customHeight="1" thickBot="1">
      <c r="A12" s="240"/>
      <c r="B12" s="133" t="str">
        <f>IF(B11=0,"-",IF(B11&lt;=B$4,"G","-"))</f>
        <v>-</v>
      </c>
      <c r="C12" s="134" t="str">
        <f>IF(B11=0,"-",IF(B11&lt;=B$5,"Z","-"))</f>
        <v>Z</v>
      </c>
      <c r="D12" s="135" t="str">
        <f>IF(B11=0,"-",IF(B11&lt;=B$6,"B","-"))</f>
        <v>B</v>
      </c>
      <c r="E12" s="133" t="str">
        <f>IF(E11=0,"-",IF(E11&lt;=E$4,"G","-"))</f>
        <v>-</v>
      </c>
      <c r="F12" s="134" t="str">
        <f>IF(E11=0,"-",IF(E11&lt;=E$5,"Z","-"))</f>
        <v>Z</v>
      </c>
      <c r="G12" s="135" t="str">
        <f>IF(E11=0,"-",IF(E11&lt;=E$6,"B","-"))</f>
        <v>B</v>
      </c>
      <c r="H12" s="133" t="str">
        <f>IF(H11=0,"-",IF(H11&gt;=H$4,"G","-"))</f>
        <v>-</v>
      </c>
      <c r="I12" s="134" t="str">
        <f>IF(H11=0,"-",IF(H11&gt;=H$5,"Z","-"))</f>
        <v>Z</v>
      </c>
      <c r="J12" s="135" t="str">
        <f>IF(H11=0,"-",IF(H11&gt;=H$6,"B","-"))</f>
        <v>B</v>
      </c>
      <c r="K12" s="133" t="str">
        <f>IF(K11=0,"-",IF(K11&gt;=K$4,"G","-"))</f>
        <v>-</v>
      </c>
      <c r="L12" s="134" t="str">
        <f>IF(K11=0,"-",IF(K11&gt;=K$5,"Z","-"))</f>
        <v>Z</v>
      </c>
      <c r="M12" s="135" t="str">
        <f>IF(K11=0,"-",IF(K11&gt;=K$6,"B","-"))</f>
        <v>B</v>
      </c>
      <c r="N12" s="133" t="str">
        <f>IF(N11=0,"-",IF(N11&gt;=N$4,"G","-"))</f>
        <v>G</v>
      </c>
      <c r="O12" s="134" t="str">
        <f>IF(N11=0,"-",IF(N11&gt;=N$5,"Z","-"))</f>
        <v>Z</v>
      </c>
      <c r="P12" s="135" t="str">
        <f>IF(N11=0,"-",IF(N11&gt;=N$6,"B","-"))</f>
        <v>B</v>
      </c>
      <c r="Q12" s="133" t="str">
        <f>IF(Q11=0,"-",IF(Q11&gt;=Q$4,"G","-"))</f>
        <v>-</v>
      </c>
      <c r="R12" s="134" t="str">
        <f>IF(Q11=0,"-",IF(Q11&gt;=Q$5,"Z","-"))</f>
        <v>-</v>
      </c>
      <c r="S12" s="135" t="str">
        <f>IF(Q11=0,"-",IF(Q11&gt;=Q$6,"B","-"))</f>
        <v>B</v>
      </c>
      <c r="T12" s="183"/>
      <c r="U12" s="185"/>
      <c r="V12" s="170"/>
      <c r="W12" s="172"/>
    </row>
    <row r="13" spans="1:32" ht="13.5" customHeight="1">
      <c r="A13" s="239" t="s">
        <v>100</v>
      </c>
      <c r="B13" s="251">
        <v>7.5</v>
      </c>
      <c r="C13" s="252"/>
      <c r="D13" s="253"/>
      <c r="E13" s="250">
        <v>227</v>
      </c>
      <c r="F13" s="250"/>
      <c r="G13" s="250"/>
      <c r="H13" s="244">
        <v>0.9</v>
      </c>
      <c r="I13" s="245"/>
      <c r="J13" s="246"/>
      <c r="K13" s="244">
        <v>2.63</v>
      </c>
      <c r="L13" s="245"/>
      <c r="M13" s="246"/>
      <c r="N13" s="244">
        <v>5.33</v>
      </c>
      <c r="O13" s="245"/>
      <c r="P13" s="246"/>
      <c r="Q13" s="244">
        <v>17.190000000000001</v>
      </c>
      <c r="R13" s="245"/>
      <c r="S13" s="246"/>
      <c r="T13" s="182" t="str">
        <f>IF(W13&gt;=4,"GOUD",IF(V13&gt;=4,"ZILVER",IF(U13&gt;=4,"BRONS","GROEN")))</f>
        <v>ZILVER</v>
      </c>
      <c r="U13" s="184">
        <f>COUNTIF($B14:$S14,"B")</f>
        <v>6</v>
      </c>
      <c r="V13" s="169">
        <f>COUNTIF($B14:$S14,"Z")</f>
        <v>6</v>
      </c>
      <c r="W13" s="171">
        <f>COUNTIF($B14:$S14,"G")</f>
        <v>3</v>
      </c>
      <c r="Y13"/>
      <c r="Z13"/>
      <c r="AA13"/>
      <c r="AB13"/>
      <c r="AC13"/>
      <c r="AD13"/>
      <c r="AE13"/>
      <c r="AF13"/>
    </row>
    <row r="14" spans="1:32" ht="13.5" customHeight="1" thickBot="1">
      <c r="A14" s="240"/>
      <c r="B14" s="133" t="str">
        <f>IF(B13=0,"-",IF(B13&lt;=B$4,"G","-"))</f>
        <v>G</v>
      </c>
      <c r="C14" s="134" t="str">
        <f>IF(B13=0,"-",IF(B13&lt;=B$5,"Z","-"))</f>
        <v>Z</v>
      </c>
      <c r="D14" s="135" t="str">
        <f>IF(B13=0,"-",IF(B13&lt;=B$6,"B","-"))</f>
        <v>B</v>
      </c>
      <c r="E14" s="133" t="str">
        <f>IF(E13=0,"-",IF(E13&lt;=E$4,"G","-"))</f>
        <v>-</v>
      </c>
      <c r="F14" s="134" t="str">
        <f>IF(E13=0,"-",IF(E13&lt;=E$5,"Z","-"))</f>
        <v>Z</v>
      </c>
      <c r="G14" s="135" t="str">
        <f>IF(E13=0,"-",IF(E13&lt;=E$6,"B","-"))</f>
        <v>B</v>
      </c>
      <c r="H14" s="133" t="str">
        <f>IF(H13=0,"-",IF(H13&gt;=H$4,"G","-"))</f>
        <v>G</v>
      </c>
      <c r="I14" s="134" t="str">
        <f>IF(H13=0,"-",IF(H13&gt;=H$5,"Z","-"))</f>
        <v>Z</v>
      </c>
      <c r="J14" s="135" t="str">
        <f>IF(H13=0,"-",IF(H13&gt;=H$6,"B","-"))</f>
        <v>B</v>
      </c>
      <c r="K14" s="133" t="str">
        <f>IF(K13=0,"-",IF(K13&gt;=K$4,"G","-"))</f>
        <v>-</v>
      </c>
      <c r="L14" s="134" t="str">
        <f>IF(K13=0,"-",IF(K13&gt;=K$5,"Z","-"))</f>
        <v>Z</v>
      </c>
      <c r="M14" s="135" t="str">
        <f>IF(K13=0,"-",IF(K13&gt;=K$6,"B","-"))</f>
        <v>B</v>
      </c>
      <c r="N14" s="133" t="str">
        <f>IF(N13=0,"-",IF(N13&gt;=N$4,"G","-"))</f>
        <v>G</v>
      </c>
      <c r="O14" s="134" t="str">
        <f>IF(N13=0,"-",IF(N13&gt;=N$5,"Z","-"))</f>
        <v>Z</v>
      </c>
      <c r="P14" s="135" t="str">
        <f>IF(N13=0,"-",IF(N13&gt;=N$6,"B","-"))</f>
        <v>B</v>
      </c>
      <c r="Q14" s="133" t="str">
        <f>IF(Q13=0,"-",IF(Q13&gt;=Q$4,"G","-"))</f>
        <v>-</v>
      </c>
      <c r="R14" s="134" t="str">
        <f>IF(Q13=0,"-",IF(Q13&gt;=Q$5,"Z","-"))</f>
        <v>Z</v>
      </c>
      <c r="S14" s="135" t="str">
        <f>IF(Q13=0,"-",IF(Q13&gt;=Q$6,"B","-"))</f>
        <v>B</v>
      </c>
      <c r="T14" s="183"/>
      <c r="U14" s="185"/>
      <c r="V14" s="170"/>
      <c r="W14" s="172"/>
      <c r="Y14"/>
      <c r="Z14"/>
      <c r="AA14"/>
      <c r="AB14"/>
      <c r="AC14"/>
      <c r="AD14"/>
      <c r="AE14"/>
      <c r="AF14"/>
    </row>
    <row r="15" spans="1:32" ht="13.5" customHeight="1">
      <c r="A15" s="239" t="s">
        <v>107</v>
      </c>
      <c r="B15" s="251">
        <v>7.2</v>
      </c>
      <c r="C15" s="252"/>
      <c r="D15" s="253"/>
      <c r="E15" s="250">
        <v>211.94</v>
      </c>
      <c r="F15" s="250"/>
      <c r="G15" s="250"/>
      <c r="H15" s="244">
        <v>0.95</v>
      </c>
      <c r="I15" s="245"/>
      <c r="J15" s="246"/>
      <c r="K15" s="245">
        <v>3.22</v>
      </c>
      <c r="L15" s="245"/>
      <c r="M15" s="245"/>
      <c r="N15" s="244">
        <v>7.49</v>
      </c>
      <c r="O15" s="245"/>
      <c r="P15" s="246"/>
      <c r="Q15" s="245">
        <v>28.9</v>
      </c>
      <c r="R15" s="245"/>
      <c r="S15" s="245"/>
      <c r="T15" s="182" t="str">
        <f>IF(W15&gt;=4,"GOUD",IF(V15&gt;=4,"ZILVER",IF(U15&gt;=4,"BRONS","GROEN")))</f>
        <v>GOUD</v>
      </c>
      <c r="U15" s="184">
        <f>COUNTIF($B16:$S16,"B")</f>
        <v>6</v>
      </c>
      <c r="V15" s="169">
        <f>COUNTIF($B16:$S16,"Z")</f>
        <v>6</v>
      </c>
      <c r="W15" s="171">
        <f>COUNTIF($B16:$S16,"G")</f>
        <v>6</v>
      </c>
      <c r="Y15"/>
      <c r="Z15"/>
      <c r="AA15"/>
      <c r="AB15"/>
      <c r="AC15"/>
      <c r="AD15"/>
      <c r="AE15"/>
      <c r="AF15"/>
    </row>
    <row r="16" spans="1:32" ht="13.5" customHeight="1" thickBot="1">
      <c r="A16" s="240"/>
      <c r="B16" s="133" t="str">
        <f>IF(B15=0,"-",IF(B15&lt;=B$4,"G","-"))</f>
        <v>G</v>
      </c>
      <c r="C16" s="134" t="str">
        <f>IF(B15=0,"-",IF(B15&lt;=B$5,"Z","-"))</f>
        <v>Z</v>
      </c>
      <c r="D16" s="135" t="str">
        <f>IF(B15=0,"-",IF(B15&lt;=B$6,"B","-"))</f>
        <v>B</v>
      </c>
      <c r="E16" s="133" t="str">
        <f>IF(E15=0,"-",IF(E15&lt;=E$4,"G","-"))</f>
        <v>G</v>
      </c>
      <c r="F16" s="134" t="str">
        <f>IF(E15=0,"-",IF(E15&lt;=E$5,"Z","-"))</f>
        <v>Z</v>
      </c>
      <c r="G16" s="135" t="str">
        <f>IF(E15=0,"-",IF(E15&lt;=E$6,"B","-"))</f>
        <v>B</v>
      </c>
      <c r="H16" s="133" t="str">
        <f>IF(H15=0,"-",IF(H15&gt;=H$4,"G","-"))</f>
        <v>G</v>
      </c>
      <c r="I16" s="134" t="str">
        <f>IF(H15=0,"-",IF(H15&gt;=H$5,"Z","-"))</f>
        <v>Z</v>
      </c>
      <c r="J16" s="135" t="str">
        <f>IF(H15=0,"-",IF(H15&gt;=H$6,"B","-"))</f>
        <v>B</v>
      </c>
      <c r="K16" s="133" t="str">
        <f>IF(K15=0,"-",IF(K15&gt;=K$4,"G","-"))</f>
        <v>G</v>
      </c>
      <c r="L16" s="134" t="str">
        <f>IF(K15=0,"-",IF(K15&gt;=K$5,"Z","-"))</f>
        <v>Z</v>
      </c>
      <c r="M16" s="135" t="str">
        <f>IF(K15=0,"-",IF(K15&gt;=K$6,"B","-"))</f>
        <v>B</v>
      </c>
      <c r="N16" s="133" t="str">
        <f>IF(N15=0,"-",IF(N15&gt;=N$4,"G","-"))</f>
        <v>G</v>
      </c>
      <c r="O16" s="134" t="str">
        <f>IF(N15=0,"-",IF(N15&gt;=N$5,"Z","-"))</f>
        <v>Z</v>
      </c>
      <c r="P16" s="135" t="str">
        <f>IF(N15=0,"-",IF(N15&gt;=N$6,"B","-"))</f>
        <v>B</v>
      </c>
      <c r="Q16" s="133" t="str">
        <f>IF(Q15=0,"-",IF(Q15&gt;=Q$4,"G","-"))</f>
        <v>G</v>
      </c>
      <c r="R16" s="134" t="str">
        <f>IF(Q15=0,"-",IF(Q15&gt;=Q$5,"Z","-"))</f>
        <v>Z</v>
      </c>
      <c r="S16" s="135" t="str">
        <f>IF(Q15=0,"-",IF(Q15&gt;=Q$6,"B","-"))</f>
        <v>B</v>
      </c>
      <c r="T16" s="183"/>
      <c r="U16" s="185"/>
      <c r="V16" s="170"/>
      <c r="W16" s="172"/>
      <c r="Y16"/>
      <c r="Z16"/>
      <c r="AA16"/>
      <c r="AB16"/>
      <c r="AC16"/>
      <c r="AD16"/>
      <c r="AE16"/>
      <c r="AF16"/>
    </row>
    <row r="17" spans="1:23" ht="13.5" customHeight="1">
      <c r="A17" s="239" t="s">
        <v>135</v>
      </c>
      <c r="B17" s="251">
        <v>8.1999999999999993</v>
      </c>
      <c r="C17" s="252"/>
      <c r="D17" s="253"/>
      <c r="E17" s="250">
        <v>239.56</v>
      </c>
      <c r="F17" s="250"/>
      <c r="G17" s="250"/>
      <c r="H17" s="244">
        <v>0.8</v>
      </c>
      <c r="I17" s="245"/>
      <c r="J17" s="246"/>
      <c r="K17" s="245">
        <v>2.35</v>
      </c>
      <c r="L17" s="245"/>
      <c r="M17" s="245"/>
      <c r="N17" s="244">
        <v>3.9</v>
      </c>
      <c r="O17" s="245"/>
      <c r="P17" s="246"/>
      <c r="Q17" s="245">
        <v>6.44</v>
      </c>
      <c r="R17" s="245"/>
      <c r="S17" s="245"/>
      <c r="T17" s="182" t="str">
        <f>IF(W17&gt;=4,"GOUD",IF(V17&gt;=4,"ZILVER",IF(U17&gt;=4,"BRONS","GROEN")))</f>
        <v>BRONS</v>
      </c>
      <c r="U17" s="184">
        <f>COUNTIF($B18:$S18,"B")</f>
        <v>5</v>
      </c>
      <c r="V17" s="169">
        <f>COUNTIF($B18:$S18,"Z")</f>
        <v>2</v>
      </c>
      <c r="W17" s="171">
        <f>COUNTIF($B18:$S18,"G")</f>
        <v>0</v>
      </c>
    </row>
    <row r="18" spans="1:23" ht="13.5" customHeight="1" thickBot="1">
      <c r="A18" s="240"/>
      <c r="B18" s="133" t="str">
        <f>IF(B17=0,"-",IF(B17&lt;=B$4,"G","-"))</f>
        <v>-</v>
      </c>
      <c r="C18" s="134" t="str">
        <f>IF(B17=0,"-",IF(B17&lt;=B$5,"Z","-"))</f>
        <v>-</v>
      </c>
      <c r="D18" s="135" t="str">
        <f>IF(B17=0,"-",IF(B17&lt;=B$6,"B","-"))</f>
        <v>B</v>
      </c>
      <c r="E18" s="133" t="str">
        <f>IF(E17=0,"-",IF(E17&lt;=E$4,"G","-"))</f>
        <v>-</v>
      </c>
      <c r="F18" s="134" t="str">
        <f>IF(E17=0,"-",IF(E17&lt;=E$5,"Z","-"))</f>
        <v>Z</v>
      </c>
      <c r="G18" s="135" t="str">
        <f>IF(E17=0,"-",IF(E17&lt;=E$6,"B","-"))</f>
        <v>B</v>
      </c>
      <c r="H18" s="133" t="str">
        <f>IF(H17=0,"-",IF(H17&gt;=H$4,"G","-"))</f>
        <v>-</v>
      </c>
      <c r="I18" s="134" t="str">
        <f>IF(H17=0,"-",IF(H17&gt;=H$5,"Z","-"))</f>
        <v>Z</v>
      </c>
      <c r="J18" s="135" t="str">
        <f>IF(H17=0,"-",IF(H17&gt;=H$6,"B","-"))</f>
        <v>B</v>
      </c>
      <c r="K18" s="133" t="str">
        <f>IF(K17=0,"-",IF(K17&gt;=K$4,"G","-"))</f>
        <v>-</v>
      </c>
      <c r="L18" s="134" t="str">
        <f>IF(K17=0,"-",IF(K17&gt;=K$5,"Z","-"))</f>
        <v>-</v>
      </c>
      <c r="M18" s="135" t="str">
        <f>IF(K17=0,"-",IF(K17&gt;=K$6,"B","-"))</f>
        <v>B</v>
      </c>
      <c r="N18" s="133" t="str">
        <f>IF(N17=0,"-",IF(N17&gt;=N$4,"G","-"))</f>
        <v>-</v>
      </c>
      <c r="O18" s="134" t="str">
        <f>IF(N17=0,"-",IF(N17&gt;=N$5,"Z","-"))</f>
        <v>-</v>
      </c>
      <c r="P18" s="135" t="str">
        <f>IF(N17=0,"-",IF(N17&gt;=N$6,"B","-"))</f>
        <v>B</v>
      </c>
      <c r="Q18" s="133" t="str">
        <f>IF(Q17=0,"-",IF(Q17&gt;=Q$4,"G","-"))</f>
        <v>-</v>
      </c>
      <c r="R18" s="134" t="str">
        <f>IF(Q17=0,"-",IF(Q17&gt;=Q$5,"Z","-"))</f>
        <v>-</v>
      </c>
      <c r="S18" s="135" t="str">
        <f>IF(Q17=0,"-",IF(Q17&gt;=Q$6,"B","-"))</f>
        <v>-</v>
      </c>
      <c r="T18" s="183"/>
      <c r="U18" s="185"/>
      <c r="V18" s="170"/>
      <c r="W18" s="172"/>
    </row>
    <row r="19" spans="1:23" ht="13.5" customHeight="1">
      <c r="A19" s="239" t="s">
        <v>140</v>
      </c>
      <c r="B19" s="251">
        <v>8.9</v>
      </c>
      <c r="C19" s="252"/>
      <c r="D19" s="253"/>
      <c r="E19" s="250"/>
      <c r="F19" s="250"/>
      <c r="G19" s="250"/>
      <c r="H19" s="244">
        <v>0.55000000000000004</v>
      </c>
      <c r="I19" s="245"/>
      <c r="J19" s="246"/>
      <c r="K19" s="245"/>
      <c r="L19" s="245"/>
      <c r="M19" s="245"/>
      <c r="N19" s="244">
        <v>3.1</v>
      </c>
      <c r="O19" s="245"/>
      <c r="P19" s="246"/>
      <c r="Q19" s="245"/>
      <c r="R19" s="245"/>
      <c r="S19" s="245"/>
      <c r="T19" s="182" t="str">
        <f>IF(W19&gt;=4,"GOUD",IF(V19&gt;=4,"ZILVER",IF(U19&gt;=4,"BRONS","GROEN")))</f>
        <v>GROEN</v>
      </c>
      <c r="U19" s="184">
        <f>COUNTIF($B20:$S20,"B")</f>
        <v>2</v>
      </c>
      <c r="V19" s="169">
        <f>COUNTIF($B20:$S20,"Z")</f>
        <v>0</v>
      </c>
      <c r="W19" s="171">
        <f>COUNTIF($B20:$S20,"G")</f>
        <v>0</v>
      </c>
    </row>
    <row r="20" spans="1:23" ht="13.5" customHeight="1" thickBot="1">
      <c r="A20" s="240"/>
      <c r="B20" s="133" t="str">
        <f>IF(B19=0,"-",IF(B19&lt;=B$4,"G","-"))</f>
        <v>-</v>
      </c>
      <c r="C20" s="134" t="str">
        <f>IF(B19=0,"-",IF(B19&lt;=B$5,"Z","-"))</f>
        <v>-</v>
      </c>
      <c r="D20" s="135" t="str">
        <f>IF(B19=0,"-",IF(B19&lt;=B$6,"B","-"))</f>
        <v>B</v>
      </c>
      <c r="E20" s="133" t="str">
        <f>IF(E19=0,"-",IF(E19&lt;=E$4,"G","-"))</f>
        <v>-</v>
      </c>
      <c r="F20" s="134" t="str">
        <f>IF(E19=0,"-",IF(E19&lt;=E$5,"Z","-"))</f>
        <v>-</v>
      </c>
      <c r="G20" s="135" t="str">
        <f>IF(E19=0,"-",IF(E19&lt;=E$6,"B","-"))</f>
        <v>-</v>
      </c>
      <c r="H20" s="133" t="str">
        <f>IF(H19=0,"-",IF(H19&gt;=H$4,"G","-"))</f>
        <v>-</v>
      </c>
      <c r="I20" s="134" t="str">
        <f>IF(H19=0,"-",IF(H19&gt;=H$5,"Z","-"))</f>
        <v>-</v>
      </c>
      <c r="J20" s="135" t="str">
        <f>IF(H19=0,"-",IF(H19&gt;=H$6,"B","-"))</f>
        <v>-</v>
      </c>
      <c r="K20" s="133" t="str">
        <f>IF(K19=0,"-",IF(K19&gt;=K$4,"G","-"))</f>
        <v>-</v>
      </c>
      <c r="L20" s="134" t="str">
        <f>IF(K19=0,"-",IF(K19&gt;=K$5,"Z","-"))</f>
        <v>-</v>
      </c>
      <c r="M20" s="135" t="str">
        <f>IF(K19=0,"-",IF(K19&gt;=K$6,"B","-"))</f>
        <v>-</v>
      </c>
      <c r="N20" s="133" t="str">
        <f>IF(N19=0,"-",IF(N19&gt;=N$4,"G","-"))</f>
        <v>-</v>
      </c>
      <c r="O20" s="134" t="str">
        <f>IF(N19=0,"-",IF(N19&gt;=N$5,"Z","-"))</f>
        <v>-</v>
      </c>
      <c r="P20" s="135" t="str">
        <f>IF(N19=0,"-",IF(N19&gt;=N$6,"B","-"))</f>
        <v>B</v>
      </c>
      <c r="Q20" s="133" t="str">
        <f>IF(Q19=0,"-",IF(Q19&gt;=Q$4,"G","-"))</f>
        <v>-</v>
      </c>
      <c r="R20" s="134" t="str">
        <f>IF(Q19=0,"-",IF(Q19&gt;=Q$5,"Z","-"))</f>
        <v>-</v>
      </c>
      <c r="S20" s="135" t="str">
        <f>IF(Q19=0,"-",IF(Q19&gt;=Q$6,"B","-"))</f>
        <v>-</v>
      </c>
      <c r="T20" s="183"/>
      <c r="U20" s="185"/>
      <c r="V20" s="170"/>
      <c r="W20" s="172"/>
    </row>
    <row r="21" spans="1:23" ht="13.5" customHeight="1">
      <c r="A21" s="239" t="s">
        <v>146</v>
      </c>
      <c r="B21" s="251">
        <v>7.8</v>
      </c>
      <c r="C21" s="252"/>
      <c r="D21" s="253"/>
      <c r="E21" s="250">
        <v>237.51</v>
      </c>
      <c r="F21" s="250"/>
      <c r="G21" s="250"/>
      <c r="H21" s="244">
        <v>1.05</v>
      </c>
      <c r="I21" s="245"/>
      <c r="J21" s="246"/>
      <c r="K21" s="245">
        <v>2.2200000000000002</v>
      </c>
      <c r="L21" s="245"/>
      <c r="M21" s="245"/>
      <c r="N21" s="244">
        <v>7.22</v>
      </c>
      <c r="O21" s="245"/>
      <c r="P21" s="246"/>
      <c r="Q21" s="245">
        <v>23.06</v>
      </c>
      <c r="R21" s="245"/>
      <c r="S21" s="245"/>
      <c r="T21" s="182" t="str">
        <f>IF(W21&gt;=4,"GOUD",IF(V21&gt;=4,"ZILVER",IF(U21&gt;=4,"BRONS","GROEN")))</f>
        <v>ZILVER</v>
      </c>
      <c r="U21" s="184">
        <f>COUNTIF($B22:$S22,"B")</f>
        <v>6</v>
      </c>
      <c r="V21" s="169">
        <f>COUNTIF($B22:$S22,"Z")</f>
        <v>5</v>
      </c>
      <c r="W21" s="171">
        <f>COUNTIF($B22:$S22,"G")</f>
        <v>3</v>
      </c>
    </row>
    <row r="22" spans="1:23" ht="13.5" customHeight="1" thickBot="1">
      <c r="A22" s="240"/>
      <c r="B22" s="133" t="str">
        <f>IF(B21=0,"-",IF(B21&lt;=B$4,"G","-"))</f>
        <v>-</v>
      </c>
      <c r="C22" s="134" t="str">
        <f>IF(B21=0,"-",IF(B21&lt;=B$5,"Z","-"))</f>
        <v>Z</v>
      </c>
      <c r="D22" s="135" t="str">
        <f>IF(B21=0,"-",IF(B21&lt;=B$6,"B","-"))</f>
        <v>B</v>
      </c>
      <c r="E22" s="133" t="str">
        <f>IF(E21=0,"-",IF(E21&lt;=E$4,"G","-"))</f>
        <v>-</v>
      </c>
      <c r="F22" s="134" t="str">
        <f>IF(E21=0,"-",IF(E21&lt;=E$5,"Z","-"))</f>
        <v>Z</v>
      </c>
      <c r="G22" s="135" t="str">
        <f>IF(E21=0,"-",IF(E21&lt;=E$6,"B","-"))</f>
        <v>B</v>
      </c>
      <c r="H22" s="133" t="str">
        <f>IF(H21=0,"-",IF(H21&gt;=H$4,"G","-"))</f>
        <v>G</v>
      </c>
      <c r="I22" s="134" t="str">
        <f>IF(H21=0,"-",IF(H21&gt;=H$5,"Z","-"))</f>
        <v>Z</v>
      </c>
      <c r="J22" s="135" t="str">
        <f>IF(H21=0,"-",IF(H21&gt;=H$6,"B","-"))</f>
        <v>B</v>
      </c>
      <c r="K22" s="133" t="str">
        <f>IF(K21=0,"-",IF(K21&gt;=K$4,"G","-"))</f>
        <v>-</v>
      </c>
      <c r="L22" s="134" t="str">
        <f>IF(K21=0,"-",IF(K21&gt;=K$5,"Z","-"))</f>
        <v>-</v>
      </c>
      <c r="M22" s="135" t="str">
        <f>IF(K21=0,"-",IF(K21&gt;=K$6,"B","-"))</f>
        <v>B</v>
      </c>
      <c r="N22" s="133" t="str">
        <f>IF(N21=0,"-",IF(N21&gt;=N$4,"G","-"))</f>
        <v>G</v>
      </c>
      <c r="O22" s="134" t="str">
        <f>IF(N21=0,"-",IF(N21&gt;=N$5,"Z","-"))</f>
        <v>Z</v>
      </c>
      <c r="P22" s="135" t="str">
        <f>IF(N21=0,"-",IF(N21&gt;=N$6,"B","-"))</f>
        <v>B</v>
      </c>
      <c r="Q22" s="133" t="str">
        <f>IF(Q21=0,"-",IF(Q21&gt;=Q$4,"G","-"))</f>
        <v>G</v>
      </c>
      <c r="R22" s="134" t="str">
        <f>IF(Q21=0,"-",IF(Q21&gt;=Q$5,"Z","-"))</f>
        <v>Z</v>
      </c>
      <c r="S22" s="135" t="str">
        <f>IF(Q21=0,"-",IF(Q21&gt;=Q$6,"B","-"))</f>
        <v>B</v>
      </c>
      <c r="T22" s="183"/>
      <c r="U22" s="185"/>
      <c r="V22" s="170"/>
      <c r="W22" s="172"/>
    </row>
    <row r="23" spans="1:23" ht="13.5" customHeight="1">
      <c r="A23" s="239" t="s">
        <v>148</v>
      </c>
      <c r="B23" s="251">
        <v>8</v>
      </c>
      <c r="C23" s="252"/>
      <c r="D23" s="253"/>
      <c r="E23" s="250">
        <v>219</v>
      </c>
      <c r="F23" s="250"/>
      <c r="G23" s="250"/>
      <c r="H23" s="244">
        <v>0.9</v>
      </c>
      <c r="I23" s="245"/>
      <c r="J23" s="246"/>
      <c r="K23" s="245">
        <v>2.56</v>
      </c>
      <c r="L23" s="245"/>
      <c r="M23" s="245"/>
      <c r="N23" s="244">
        <v>7.12</v>
      </c>
      <c r="O23" s="245"/>
      <c r="P23" s="246"/>
      <c r="Q23" s="245">
        <v>11.16</v>
      </c>
      <c r="R23" s="245"/>
      <c r="S23" s="245"/>
      <c r="T23" s="182" t="str">
        <f>IF(W23&gt;=4,"GOUD",IF(V23&gt;=4,"ZILVER",IF(U23&gt;=4,"BRONS","GROEN")))</f>
        <v>ZILVER</v>
      </c>
      <c r="U23" s="184">
        <f>COUNTIF($B24:$S24,"B")</f>
        <v>6</v>
      </c>
      <c r="V23" s="169">
        <f>COUNTIF($B24:$S24,"Z")</f>
        <v>5</v>
      </c>
      <c r="W23" s="171">
        <f>COUNTIF($B24:$S24,"G")</f>
        <v>3</v>
      </c>
    </row>
    <row r="24" spans="1:23" ht="13.5" customHeight="1" thickBot="1">
      <c r="A24" s="240"/>
      <c r="B24" s="133" t="str">
        <f>IF(B23=0,"-",IF(B23&lt;=B$4,"G","-"))</f>
        <v>-</v>
      </c>
      <c r="C24" s="134" t="str">
        <f>IF(B23=0,"-",IF(B23&lt;=B$5,"Z","-"))</f>
        <v>Z</v>
      </c>
      <c r="D24" s="135" t="str">
        <f>IF(B23=0,"-",IF(B23&lt;=B$6,"B","-"))</f>
        <v>B</v>
      </c>
      <c r="E24" s="133" t="str">
        <f>IF(E23=0,"-",IF(E23&lt;=E$4,"G","-"))</f>
        <v>G</v>
      </c>
      <c r="F24" s="134" t="str">
        <f>IF(E23=0,"-",IF(E23&lt;=E$5,"Z","-"))</f>
        <v>Z</v>
      </c>
      <c r="G24" s="135" t="str">
        <f>IF(E23=0,"-",IF(E23&lt;=E$6,"B","-"))</f>
        <v>B</v>
      </c>
      <c r="H24" s="133" t="str">
        <f>IF(H23=0,"-",IF(H23&gt;=H$4,"G","-"))</f>
        <v>G</v>
      </c>
      <c r="I24" s="134" t="str">
        <f>IF(H23=0,"-",IF(H23&gt;=H$5,"Z","-"))</f>
        <v>Z</v>
      </c>
      <c r="J24" s="135" t="str">
        <f>IF(H23=0,"-",IF(H23&gt;=H$6,"B","-"))</f>
        <v>B</v>
      </c>
      <c r="K24" s="133" t="str">
        <f>IF(K23=0,"-",IF(K23&gt;=K$4,"G","-"))</f>
        <v>-</v>
      </c>
      <c r="L24" s="134" t="str">
        <f>IF(K23=0,"-",IF(K23&gt;=K$5,"Z","-"))</f>
        <v>Z</v>
      </c>
      <c r="M24" s="135" t="str">
        <f>IF(K23=0,"-",IF(K23&gt;=K$6,"B","-"))</f>
        <v>B</v>
      </c>
      <c r="N24" s="133" t="str">
        <f>IF(N23=0,"-",IF(N23&gt;=N$4,"G","-"))</f>
        <v>G</v>
      </c>
      <c r="O24" s="134" t="str">
        <f>IF(N23=0,"-",IF(N23&gt;=N$5,"Z","-"))</f>
        <v>Z</v>
      </c>
      <c r="P24" s="135" t="str">
        <f>IF(N23=0,"-",IF(N23&gt;=N$6,"B","-"))</f>
        <v>B</v>
      </c>
      <c r="Q24" s="133" t="str">
        <f>IF(Q23=0,"-",IF(Q23&gt;=Q$4,"G","-"))</f>
        <v>-</v>
      </c>
      <c r="R24" s="134" t="str">
        <f>IF(Q23=0,"-",IF(Q23&gt;=Q$5,"Z","-"))</f>
        <v>-</v>
      </c>
      <c r="S24" s="135" t="str">
        <f>IF(Q23=0,"-",IF(Q23&gt;=Q$6,"B","-"))</f>
        <v>B</v>
      </c>
      <c r="T24" s="183"/>
      <c r="U24" s="185"/>
      <c r="V24" s="170"/>
      <c r="W24" s="172"/>
    </row>
    <row r="25" spans="1:23" ht="13.5" customHeight="1">
      <c r="A25" s="239" t="s">
        <v>149</v>
      </c>
      <c r="B25" s="251">
        <v>8.1999999999999993</v>
      </c>
      <c r="C25" s="252"/>
      <c r="D25" s="253"/>
      <c r="E25" s="250">
        <v>229</v>
      </c>
      <c r="F25" s="250"/>
      <c r="G25" s="250"/>
      <c r="H25" s="244">
        <v>0.9</v>
      </c>
      <c r="I25" s="245"/>
      <c r="J25" s="246"/>
      <c r="K25" s="244">
        <v>2.75</v>
      </c>
      <c r="L25" s="245"/>
      <c r="M25" s="246"/>
      <c r="N25" s="244">
        <v>5.36</v>
      </c>
      <c r="O25" s="245"/>
      <c r="P25" s="246"/>
      <c r="Q25" s="244">
        <v>15.73</v>
      </c>
      <c r="R25" s="245"/>
      <c r="S25" s="246"/>
      <c r="T25" s="182" t="str">
        <f>IF(W25&gt;=4,"GOUD",IF(V25&gt;=4,"ZILVER",IF(U25&gt;=4,"BRONS","GROEN")))</f>
        <v>ZILVER</v>
      </c>
      <c r="U25" s="184">
        <f>COUNTIF($B26:$S26,"B")</f>
        <v>6</v>
      </c>
      <c r="V25" s="169">
        <f>COUNTIF($B26:$S26,"Z")</f>
        <v>5</v>
      </c>
      <c r="W25" s="171">
        <f>COUNTIF($B26:$S26,"G")</f>
        <v>2</v>
      </c>
    </row>
    <row r="26" spans="1:23" ht="13.5" customHeight="1" thickBot="1">
      <c r="A26" s="240"/>
      <c r="B26" s="133" t="str">
        <f>IF(B25=0,"-",IF(B25&lt;=B$4,"G","-"))</f>
        <v>-</v>
      </c>
      <c r="C26" s="134" t="str">
        <f>IF(B25=0,"-",IF(B25&lt;=B$5,"Z","-"))</f>
        <v>-</v>
      </c>
      <c r="D26" s="135" t="str">
        <f>IF(B25=0,"-",IF(B25&lt;=B$6,"B","-"))</f>
        <v>B</v>
      </c>
      <c r="E26" s="133" t="str">
        <f>IF(E25=0,"-",IF(E25&lt;=E$4,"G","-"))</f>
        <v>-</v>
      </c>
      <c r="F26" s="134" t="str">
        <f>IF(E25=0,"-",IF(E25&lt;=E$5,"Z","-"))</f>
        <v>Z</v>
      </c>
      <c r="G26" s="135" t="str">
        <f>IF(E25=0,"-",IF(E25&lt;=E$6,"B","-"))</f>
        <v>B</v>
      </c>
      <c r="H26" s="133" t="str">
        <f>IF(H25=0,"-",IF(H25&gt;=H$4,"G","-"))</f>
        <v>G</v>
      </c>
      <c r="I26" s="134" t="str">
        <f>IF(H25=0,"-",IF(H25&gt;=H$5,"Z","-"))</f>
        <v>Z</v>
      </c>
      <c r="J26" s="135" t="str">
        <f>IF(H25=0,"-",IF(H25&gt;=H$6,"B","-"))</f>
        <v>B</v>
      </c>
      <c r="K26" s="133" t="str">
        <f>IF(K25=0,"-",IF(K25&gt;=K$4,"G","-"))</f>
        <v>-</v>
      </c>
      <c r="L26" s="134" t="str">
        <f>IF(K25=0,"-",IF(K25&gt;=K$5,"Z","-"))</f>
        <v>Z</v>
      </c>
      <c r="M26" s="135" t="str">
        <f>IF(K25=0,"-",IF(K25&gt;=K$6,"B","-"))</f>
        <v>B</v>
      </c>
      <c r="N26" s="133" t="str">
        <f>IF(N25=0,"-",IF(N25&gt;=N$4,"G","-"))</f>
        <v>G</v>
      </c>
      <c r="O26" s="134" t="str">
        <f>IF(N25=0,"-",IF(N25&gt;=N$5,"Z","-"))</f>
        <v>Z</v>
      </c>
      <c r="P26" s="135" t="str">
        <f>IF(N25=0,"-",IF(N25&gt;=N$6,"B","-"))</f>
        <v>B</v>
      </c>
      <c r="Q26" s="133" t="str">
        <f>IF(Q25=0,"-",IF(Q25&gt;=Q$4,"G","-"))</f>
        <v>-</v>
      </c>
      <c r="R26" s="134" t="str">
        <f>IF(Q25=0,"-",IF(Q25&gt;=Q$5,"Z","-"))</f>
        <v>Z</v>
      </c>
      <c r="S26" s="135" t="str">
        <f>IF(Q25=0,"-",IF(Q25&gt;=Q$6,"B","-"))</f>
        <v>B</v>
      </c>
      <c r="T26" s="183"/>
      <c r="U26" s="185"/>
      <c r="V26" s="170"/>
      <c r="W26" s="172"/>
    </row>
    <row r="27" spans="1:23" ht="13.5" customHeight="1">
      <c r="A27" s="239"/>
      <c r="B27" s="251"/>
      <c r="C27" s="252"/>
      <c r="D27" s="253"/>
      <c r="E27" s="250"/>
      <c r="F27" s="250"/>
      <c r="G27" s="250"/>
      <c r="H27" s="244"/>
      <c r="I27" s="245"/>
      <c r="J27" s="246"/>
      <c r="K27" s="245"/>
      <c r="L27" s="245"/>
      <c r="M27" s="245"/>
      <c r="N27" s="244"/>
      <c r="O27" s="245"/>
      <c r="P27" s="246"/>
      <c r="Q27" s="245"/>
      <c r="R27" s="245"/>
      <c r="S27" s="245"/>
      <c r="T27" s="182" t="str">
        <f>IF(W27&gt;=4,"GOUD",IF(V27&gt;=4,"ZILVER",IF(U27&gt;=4,"BRONS","GROEN")))</f>
        <v>GROEN</v>
      </c>
      <c r="U27" s="184">
        <f>COUNTIF($B28:$S28,"B")</f>
        <v>0</v>
      </c>
      <c r="V27" s="169">
        <f>COUNTIF($B28:$S28,"Z")</f>
        <v>0</v>
      </c>
      <c r="W27" s="171">
        <f>COUNTIF($B28:$S28,"G")</f>
        <v>0</v>
      </c>
    </row>
    <row r="28" spans="1:23" ht="13.5" customHeight="1" thickBot="1">
      <c r="A28" s="240"/>
      <c r="B28" s="133" t="str">
        <f>IF(B27=0,"-",IF(B27&lt;=B$4,"G","-"))</f>
        <v>-</v>
      </c>
      <c r="C28" s="134" t="str">
        <f>IF(B27=0,"-",IF(B27&lt;=B$5,"Z","-"))</f>
        <v>-</v>
      </c>
      <c r="D28" s="135" t="str">
        <f>IF(B27=0,"-",IF(B27&lt;=B$6,"B","-"))</f>
        <v>-</v>
      </c>
      <c r="E28" s="133" t="str">
        <f>IF(E27=0,"-",IF(E27&lt;=E$4,"G","-"))</f>
        <v>-</v>
      </c>
      <c r="F28" s="134" t="str">
        <f>IF(E27=0,"-",IF(E27&lt;=E$5,"Z","-"))</f>
        <v>-</v>
      </c>
      <c r="G28" s="135" t="str">
        <f>IF(E27=0,"-",IF(E27&lt;=E$6,"B","-"))</f>
        <v>-</v>
      </c>
      <c r="H28" s="133" t="str">
        <f>IF(H27=0,"-",IF(H27&gt;=H$4,"G","-"))</f>
        <v>-</v>
      </c>
      <c r="I28" s="134" t="str">
        <f>IF(H27=0,"-",IF(H27&gt;=H$5,"Z","-"))</f>
        <v>-</v>
      </c>
      <c r="J28" s="135" t="str">
        <f>IF(H27=0,"-",IF(H27&gt;=H$6,"B","-"))</f>
        <v>-</v>
      </c>
      <c r="K28" s="133" t="str">
        <f>IF(K27=0,"-",IF(K27&gt;=K$4,"G","-"))</f>
        <v>-</v>
      </c>
      <c r="L28" s="134" t="str">
        <f>IF(K27=0,"-",IF(K27&gt;=K$5,"Z","-"))</f>
        <v>-</v>
      </c>
      <c r="M28" s="135" t="str">
        <f>IF(K27=0,"-",IF(K27&gt;=K$6,"B","-"))</f>
        <v>-</v>
      </c>
      <c r="N28" s="133" t="str">
        <f>IF(N27=0,"-",IF(N27&gt;=N$4,"G","-"))</f>
        <v>-</v>
      </c>
      <c r="O28" s="134" t="str">
        <f>IF(N27=0,"-",IF(N27&gt;=N$5,"Z","-"))</f>
        <v>-</v>
      </c>
      <c r="P28" s="135" t="str">
        <f>IF(N27=0,"-",IF(N27&gt;=N$6,"B","-"))</f>
        <v>-</v>
      </c>
      <c r="Q28" s="133" t="str">
        <f>IF(Q27=0,"-",IF(Q27&gt;=Q$4,"G","-"))</f>
        <v>-</v>
      </c>
      <c r="R28" s="134" t="str">
        <f>IF(Q27=0,"-",IF(Q27&gt;=Q$5,"Z","-"))</f>
        <v>-</v>
      </c>
      <c r="S28" s="135" t="str">
        <f>IF(Q27=0,"-",IF(Q27&gt;=Q$6,"B","-"))</f>
        <v>-</v>
      </c>
      <c r="T28" s="183"/>
      <c r="U28" s="185"/>
      <c r="V28" s="170"/>
      <c r="W28" s="172"/>
    </row>
    <row r="29" spans="1:23">
      <c r="A29" s="21"/>
      <c r="B29" s="22"/>
      <c r="C29" s="22"/>
      <c r="D29" s="22"/>
      <c r="E29" s="23"/>
      <c r="F29" s="23"/>
      <c r="G29" s="23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3">
      <c r="A30" s="24" t="s">
        <v>20</v>
      </c>
      <c r="B30" s="22"/>
      <c r="C30" s="22"/>
      <c r="D30" s="22"/>
      <c r="E30" s="23"/>
      <c r="F30" s="23"/>
      <c r="G30" s="23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23">
      <c r="A31" s="21"/>
      <c r="B31" s="22"/>
      <c r="C31" s="22"/>
      <c r="D31" s="22"/>
      <c r="E31" s="23"/>
      <c r="F31" s="23"/>
      <c r="G31" s="23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3">
      <c r="A32" s="21"/>
      <c r="B32" s="22"/>
      <c r="C32" s="22"/>
      <c r="D32" s="22"/>
      <c r="E32" s="23"/>
      <c r="F32" s="23"/>
      <c r="G32" s="23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>
      <c r="A33" s="21"/>
      <c r="B33" s="22"/>
      <c r="C33" s="22"/>
      <c r="D33" s="22"/>
      <c r="E33" s="23"/>
      <c r="F33" s="23"/>
      <c r="G33" s="23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>
      <c r="A34" s="21"/>
      <c r="B34" s="22"/>
      <c r="C34" s="22"/>
      <c r="D34" s="22"/>
      <c r="E34" s="23"/>
      <c r="F34" s="23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>
      <c r="A35" s="25"/>
      <c r="B35" s="25"/>
      <c r="C35" s="25"/>
      <c r="D35" s="25"/>
      <c r="E35" s="26"/>
      <c r="F35" s="26"/>
      <c r="G35" s="26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</sheetData>
  <mergeCells count="140">
    <mergeCell ref="A25:A26"/>
    <mergeCell ref="B25:D25"/>
    <mergeCell ref="V27:V28"/>
    <mergeCell ref="W27:W28"/>
    <mergeCell ref="U27:U28"/>
    <mergeCell ref="U25:U26"/>
    <mergeCell ref="A27:A28"/>
    <mergeCell ref="B27:D27"/>
    <mergeCell ref="E27:G27"/>
    <mergeCell ref="T27:T28"/>
    <mergeCell ref="T25:T26"/>
    <mergeCell ref="N25:P25"/>
    <mergeCell ref="Q25:S25"/>
    <mergeCell ref="H27:J27"/>
    <mergeCell ref="V25:V26"/>
    <mergeCell ref="W25:W26"/>
    <mergeCell ref="E25:G25"/>
    <mergeCell ref="K25:M25"/>
    <mergeCell ref="B3:D3"/>
    <mergeCell ref="B4:D4"/>
    <mergeCell ref="B5:D5"/>
    <mergeCell ref="B6:D6"/>
    <mergeCell ref="B7:D7"/>
    <mergeCell ref="H3:J3"/>
    <mergeCell ref="E3:G3"/>
    <mergeCell ref="E4:G4"/>
    <mergeCell ref="E5:G5"/>
    <mergeCell ref="E7:G7"/>
    <mergeCell ref="E6:G6"/>
    <mergeCell ref="N7:P7"/>
    <mergeCell ref="Q7:S7"/>
    <mergeCell ref="H4:J4"/>
    <mergeCell ref="H7:J7"/>
    <mergeCell ref="H5:J5"/>
    <mergeCell ref="H6:J6"/>
    <mergeCell ref="N27:P27"/>
    <mergeCell ref="K23:M23"/>
    <mergeCell ref="K27:M27"/>
    <mergeCell ref="K4:M4"/>
    <mergeCell ref="K5:M5"/>
    <mergeCell ref="K6:M6"/>
    <mergeCell ref="K7:M7"/>
    <mergeCell ref="H13:J13"/>
    <mergeCell ref="Q27:S27"/>
    <mergeCell ref="H23:J23"/>
    <mergeCell ref="Q17:S17"/>
    <mergeCell ref="N17:P17"/>
    <mergeCell ref="H17:J17"/>
    <mergeCell ref="H25:J25"/>
    <mergeCell ref="K21:M21"/>
    <mergeCell ref="N21:P21"/>
    <mergeCell ref="Q21:S21"/>
    <mergeCell ref="Q3:S3"/>
    <mergeCell ref="Q4:S4"/>
    <mergeCell ref="Q5:S5"/>
    <mergeCell ref="Q6:S6"/>
    <mergeCell ref="N4:P4"/>
    <mergeCell ref="N5:P5"/>
    <mergeCell ref="N6:P6"/>
    <mergeCell ref="N3:P3"/>
    <mergeCell ref="K3:M3"/>
    <mergeCell ref="W9:W10"/>
    <mergeCell ref="K15:M15"/>
    <mergeCell ref="N15:P15"/>
    <mergeCell ref="Q15:S15"/>
    <mergeCell ref="T15:T16"/>
    <mergeCell ref="U13:U14"/>
    <mergeCell ref="U9:U10"/>
    <mergeCell ref="V9:V10"/>
    <mergeCell ref="K9:M9"/>
    <mergeCell ref="N9:P9"/>
    <mergeCell ref="W13:W14"/>
    <mergeCell ref="W11:W12"/>
    <mergeCell ref="W15:W16"/>
    <mergeCell ref="V13:V14"/>
    <mergeCell ref="V11:V12"/>
    <mergeCell ref="Q9:S9"/>
    <mergeCell ref="T9:T10"/>
    <mergeCell ref="U15:U16"/>
    <mergeCell ref="T11:T12"/>
    <mergeCell ref="U11:U12"/>
    <mergeCell ref="T13:T14"/>
    <mergeCell ref="Q13:S13"/>
    <mergeCell ref="B19:D19"/>
    <mergeCell ref="E19:G19"/>
    <mergeCell ref="H19:J19"/>
    <mergeCell ref="K19:M19"/>
    <mergeCell ref="N19:P19"/>
    <mergeCell ref="Q19:S19"/>
    <mergeCell ref="A9:A10"/>
    <mergeCell ref="B9:D9"/>
    <mergeCell ref="E9:G9"/>
    <mergeCell ref="H9:J9"/>
    <mergeCell ref="A15:A16"/>
    <mergeCell ref="B15:D15"/>
    <mergeCell ref="E15:G15"/>
    <mergeCell ref="H15:J15"/>
    <mergeCell ref="A13:A14"/>
    <mergeCell ref="B13:D13"/>
    <mergeCell ref="A23:A24"/>
    <mergeCell ref="K11:M11"/>
    <mergeCell ref="N11:P11"/>
    <mergeCell ref="Q11:S11"/>
    <mergeCell ref="K17:M17"/>
    <mergeCell ref="N23:P23"/>
    <mergeCell ref="Q23:S23"/>
    <mergeCell ref="K13:M13"/>
    <mergeCell ref="N13:P13"/>
    <mergeCell ref="A11:A12"/>
    <mergeCell ref="B11:D11"/>
    <mergeCell ref="E11:G11"/>
    <mergeCell ref="H11:J11"/>
    <mergeCell ref="A17:A18"/>
    <mergeCell ref="B17:D17"/>
    <mergeCell ref="E17:G17"/>
    <mergeCell ref="E13:G13"/>
    <mergeCell ref="B23:D23"/>
    <mergeCell ref="E23:G23"/>
    <mergeCell ref="A19:A20"/>
    <mergeCell ref="A21:A22"/>
    <mergeCell ref="B21:D21"/>
    <mergeCell ref="E21:G21"/>
    <mergeCell ref="H21:J21"/>
    <mergeCell ref="V17:V18"/>
    <mergeCell ref="W17:W18"/>
    <mergeCell ref="U17:U18"/>
    <mergeCell ref="T23:T24"/>
    <mergeCell ref="V15:V16"/>
    <mergeCell ref="T17:T18"/>
    <mergeCell ref="U23:U24"/>
    <mergeCell ref="V23:V24"/>
    <mergeCell ref="W23:W24"/>
    <mergeCell ref="V19:V20"/>
    <mergeCell ref="W19:W20"/>
    <mergeCell ref="V21:V22"/>
    <mergeCell ref="W21:W22"/>
    <mergeCell ref="T19:T20"/>
    <mergeCell ref="U19:U20"/>
    <mergeCell ref="T21:T22"/>
    <mergeCell ref="U21:U22"/>
  </mergeCells>
  <phoneticPr fontId="0" type="noConversion"/>
  <pageMargins left="0.75" right="0.75" top="1" bottom="1" header="0.5" footer="0.5"/>
  <pageSetup paperSize="9" orientation="portrait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4" enableFormatConditionsCalculation="0"/>
  <dimension ref="A1:AF27"/>
  <sheetViews>
    <sheetView workbookViewId="0">
      <pane ySplit="7" topLeftCell="A8" activePane="bottomLeft" state="frozen"/>
      <selection pane="bottomLeft" activeCell="Y11" sqref="Y11:AF14"/>
    </sheetView>
  </sheetViews>
  <sheetFormatPr baseColWidth="10" defaultColWidth="8.83203125" defaultRowHeight="13" x14ac:dyDescent="0"/>
  <cols>
    <col min="1" max="1" width="32.1640625" style="2" bestFit="1" customWidth="1"/>
    <col min="2" max="4" width="2.6640625" style="2" customWidth="1"/>
    <col min="5" max="7" width="2.6640625" style="3" customWidth="1"/>
    <col min="8" max="19" width="2.6640625" style="2" customWidth="1"/>
    <col min="20" max="20" width="9.5" style="2" bestFit="1" customWidth="1"/>
    <col min="21" max="21" width="8.83203125" style="2" customWidth="1"/>
    <col min="22" max="22" width="8.6640625" style="2" customWidth="1"/>
    <col min="23" max="23" width="7.5" style="2" customWidth="1"/>
    <col min="24" max="25" width="8.83203125" style="2"/>
    <col min="26" max="26" width="14.5" style="2" bestFit="1" customWidth="1"/>
    <col min="27" max="16384" width="8.83203125" style="2"/>
  </cols>
  <sheetData>
    <row r="1" spans="1:32" ht="16">
      <c r="A1" s="1" t="s">
        <v>13</v>
      </c>
    </row>
    <row r="2" spans="1:32" ht="12.75" customHeight="1" thickBot="1">
      <c r="A2" s="1"/>
    </row>
    <row r="3" spans="1:32" ht="12.75" customHeight="1">
      <c r="A3" s="4"/>
      <c r="B3" s="190" t="s">
        <v>1</v>
      </c>
      <c r="C3" s="191"/>
      <c r="D3" s="192"/>
      <c r="E3" s="197" t="s">
        <v>14</v>
      </c>
      <c r="F3" s="197"/>
      <c r="G3" s="197"/>
      <c r="H3" s="190" t="s">
        <v>3</v>
      </c>
      <c r="I3" s="191"/>
      <c r="J3" s="192"/>
      <c r="K3" s="191" t="s">
        <v>4</v>
      </c>
      <c r="L3" s="191"/>
      <c r="M3" s="191"/>
      <c r="N3" s="190" t="s">
        <v>5</v>
      </c>
      <c r="O3" s="191"/>
      <c r="P3" s="192"/>
      <c r="Q3" s="191" t="s">
        <v>6</v>
      </c>
      <c r="R3" s="191"/>
      <c r="S3" s="191"/>
      <c r="T3" s="5"/>
    </row>
    <row r="4" spans="1:32" ht="15" customHeight="1">
      <c r="A4" s="6" t="s">
        <v>7</v>
      </c>
      <c r="B4" s="193">
        <v>7.2</v>
      </c>
      <c r="C4" s="194"/>
      <c r="D4" s="195"/>
      <c r="E4" s="198">
        <v>420</v>
      </c>
      <c r="F4" s="198"/>
      <c r="G4" s="198"/>
      <c r="H4" s="210">
        <v>1</v>
      </c>
      <c r="I4" s="196"/>
      <c r="J4" s="211"/>
      <c r="K4" s="196">
        <v>3.1</v>
      </c>
      <c r="L4" s="196"/>
      <c r="M4" s="196"/>
      <c r="N4" s="210">
        <v>5</v>
      </c>
      <c r="O4" s="196"/>
      <c r="P4" s="211"/>
      <c r="Q4" s="196">
        <v>20</v>
      </c>
      <c r="R4" s="196"/>
      <c r="S4" s="196"/>
      <c r="T4" s="7"/>
    </row>
    <row r="5" spans="1:32" ht="15" customHeight="1">
      <c r="A5" s="6" t="s">
        <v>8</v>
      </c>
      <c r="B5" s="193">
        <v>7.7</v>
      </c>
      <c r="C5" s="194"/>
      <c r="D5" s="195"/>
      <c r="E5" s="198">
        <v>445</v>
      </c>
      <c r="F5" s="198"/>
      <c r="G5" s="198"/>
      <c r="H5" s="210">
        <v>0.9</v>
      </c>
      <c r="I5" s="196"/>
      <c r="J5" s="211"/>
      <c r="K5" s="196">
        <v>2.8</v>
      </c>
      <c r="L5" s="196"/>
      <c r="M5" s="196"/>
      <c r="N5" s="210">
        <v>4</v>
      </c>
      <c r="O5" s="196"/>
      <c r="P5" s="211"/>
      <c r="Q5" s="196">
        <v>15</v>
      </c>
      <c r="R5" s="196"/>
      <c r="S5" s="196"/>
      <c r="T5" s="7"/>
    </row>
    <row r="6" spans="1:32" ht="15" customHeight="1" thickBot="1">
      <c r="A6" s="8" t="s">
        <v>9</v>
      </c>
      <c r="B6" s="205">
        <v>8.5</v>
      </c>
      <c r="C6" s="206"/>
      <c r="D6" s="207"/>
      <c r="E6" s="208">
        <v>510</v>
      </c>
      <c r="F6" s="208"/>
      <c r="G6" s="208"/>
      <c r="H6" s="212">
        <v>0.7</v>
      </c>
      <c r="I6" s="209"/>
      <c r="J6" s="213"/>
      <c r="K6" s="209">
        <v>2.5</v>
      </c>
      <c r="L6" s="209"/>
      <c r="M6" s="209"/>
      <c r="N6" s="212">
        <v>3</v>
      </c>
      <c r="O6" s="209"/>
      <c r="P6" s="213"/>
      <c r="Q6" s="209">
        <v>7.5</v>
      </c>
      <c r="R6" s="209"/>
      <c r="S6" s="209"/>
      <c r="T6" s="7"/>
    </row>
    <row r="7" spans="1:32" ht="15" customHeight="1" thickBot="1">
      <c r="A7" s="30" t="s">
        <v>11</v>
      </c>
      <c r="B7" s="199" t="s">
        <v>1</v>
      </c>
      <c r="C7" s="200"/>
      <c r="D7" s="201"/>
      <c r="E7" s="200" t="s">
        <v>14</v>
      </c>
      <c r="F7" s="200"/>
      <c r="G7" s="200"/>
      <c r="H7" s="202" t="s">
        <v>3</v>
      </c>
      <c r="I7" s="203"/>
      <c r="J7" s="204"/>
      <c r="K7" s="203" t="s">
        <v>4</v>
      </c>
      <c r="L7" s="203"/>
      <c r="M7" s="203"/>
      <c r="N7" s="202" t="s">
        <v>5</v>
      </c>
      <c r="O7" s="203"/>
      <c r="P7" s="204"/>
      <c r="Q7" s="203" t="s">
        <v>6</v>
      </c>
      <c r="R7" s="203"/>
      <c r="S7" s="204"/>
      <c r="T7" s="29" t="s">
        <v>10</v>
      </c>
      <c r="U7" s="30" t="s">
        <v>9</v>
      </c>
      <c r="V7" s="31" t="s">
        <v>8</v>
      </c>
      <c r="W7" s="32" t="s">
        <v>7</v>
      </c>
    </row>
    <row r="8" spans="1:32" ht="13.5" hidden="1" customHeight="1" thickBot="1">
      <c r="A8" s="5"/>
      <c r="B8" s="10"/>
      <c r="C8" s="11"/>
      <c r="D8" s="12"/>
      <c r="E8" s="13"/>
      <c r="F8" s="14"/>
      <c r="G8" s="15"/>
      <c r="H8" s="10"/>
      <c r="I8" s="11"/>
      <c r="J8" s="12"/>
      <c r="K8" s="16"/>
      <c r="L8" s="11"/>
      <c r="M8" s="17"/>
      <c r="N8" s="10"/>
      <c r="O8" s="11"/>
      <c r="P8" s="12"/>
      <c r="Q8" s="16"/>
      <c r="R8" s="11"/>
      <c r="S8" s="11"/>
      <c r="T8" s="27"/>
      <c r="U8" s="19"/>
      <c r="V8" s="18"/>
      <c r="W8" s="20"/>
    </row>
    <row r="9" spans="1:32" ht="13.5" customHeight="1">
      <c r="A9" s="173" t="s">
        <v>68</v>
      </c>
      <c r="B9" s="259">
        <v>6.8</v>
      </c>
      <c r="C9" s="260"/>
      <c r="D9" s="261"/>
      <c r="E9" s="254">
        <v>412</v>
      </c>
      <c r="F9" s="254"/>
      <c r="G9" s="254"/>
      <c r="H9" s="255">
        <v>1.1000000000000001</v>
      </c>
      <c r="I9" s="256"/>
      <c r="J9" s="257"/>
      <c r="K9" s="255">
        <v>3.4</v>
      </c>
      <c r="L9" s="256"/>
      <c r="M9" s="257"/>
      <c r="N9" s="255">
        <v>5.26</v>
      </c>
      <c r="O9" s="256"/>
      <c r="P9" s="257"/>
      <c r="Q9" s="255">
        <v>16.86</v>
      </c>
      <c r="R9" s="256"/>
      <c r="S9" s="257"/>
      <c r="T9" s="182" t="str">
        <f>IF(W9&gt;=4,"GOUD",IF(V9&gt;=4,"ZILVER",IF(U9&gt;=4,"BRONS","GROEN")))</f>
        <v>GOUD</v>
      </c>
      <c r="U9" s="184">
        <f>COUNTIF($B10:$S10,"B")</f>
        <v>6</v>
      </c>
      <c r="V9" s="169">
        <f>COUNTIF($B10:$S10,"Z")</f>
        <v>6</v>
      </c>
      <c r="W9" s="171">
        <f>COUNTIF($B10:$S10,"G")</f>
        <v>5</v>
      </c>
    </row>
    <row r="10" spans="1:32" ht="13.5" customHeight="1" thickBot="1">
      <c r="A10" s="174"/>
      <c r="B10" s="33" t="str">
        <f>IF(B9=0,"-",IF(B9&lt;=B$4,"G","-"))</f>
        <v>G</v>
      </c>
      <c r="C10" s="34" t="str">
        <f>IF(B9=0,"-",IF(B9&lt;=B$5,"Z","-"))</f>
        <v>Z</v>
      </c>
      <c r="D10" s="35" t="str">
        <f>IF(B9=0,"-",IF(B9&lt;=B$6,"B","-"))</f>
        <v>B</v>
      </c>
      <c r="E10" s="33" t="str">
        <f>IF(E9=0,"-",IF(E9&lt;=E$4,"G","-"))</f>
        <v>G</v>
      </c>
      <c r="F10" s="34" t="str">
        <f>IF(E9=0,"-",IF(E9&lt;=E$5,"Z","-"))</f>
        <v>Z</v>
      </c>
      <c r="G10" s="35" t="str">
        <f>IF(E9=0,"-",IF(E9&lt;=E$6,"B","-"))</f>
        <v>B</v>
      </c>
      <c r="H10" s="33" t="str">
        <f>IF(H9=0,"-",IF(H9&gt;=H$4,"G","-"))</f>
        <v>G</v>
      </c>
      <c r="I10" s="34" t="str">
        <f>IF(H9=0,"-",IF(H9&gt;=H$5,"Z","-"))</f>
        <v>Z</v>
      </c>
      <c r="J10" s="35" t="str">
        <f>IF(H9=0,"-",IF(H9&gt;=H$6,"B","-"))</f>
        <v>B</v>
      </c>
      <c r="K10" s="33" t="str">
        <f>IF(K9=0,"-",IF(K9&gt;=K$4,"G","-"))</f>
        <v>G</v>
      </c>
      <c r="L10" s="34" t="str">
        <f>IF(K9=0,"-",IF(K9&gt;=K$5,"Z","-"))</f>
        <v>Z</v>
      </c>
      <c r="M10" s="35" t="str">
        <f>IF(K9=0,"-",IF(K9&gt;=K$6,"B","-"))</f>
        <v>B</v>
      </c>
      <c r="N10" s="33" t="str">
        <f>IF(N9=0,"-",IF(N9&gt;=N$4,"G","-"))</f>
        <v>G</v>
      </c>
      <c r="O10" s="34" t="str">
        <f>IF(N9=0,"-",IF(N9&gt;=N$5,"Z","-"))</f>
        <v>Z</v>
      </c>
      <c r="P10" s="35" t="str">
        <f>IF(N9=0,"-",IF(N9&gt;=N$6,"B","-"))</f>
        <v>B</v>
      </c>
      <c r="Q10" s="33" t="str">
        <f>IF(Q9=0,"-",IF(Q9&gt;=Q$4,"G","-"))</f>
        <v>-</v>
      </c>
      <c r="R10" s="34" t="str">
        <f>IF(Q9=0,"-",IF(Q9&gt;=Q$5,"Z","-"))</f>
        <v>Z</v>
      </c>
      <c r="S10" s="35" t="str">
        <f>IF(Q9=0,"-",IF(Q9&gt;=Q$6,"B","-"))</f>
        <v>B</v>
      </c>
      <c r="T10" s="183"/>
      <c r="U10" s="185"/>
      <c r="V10" s="170"/>
      <c r="W10" s="172"/>
    </row>
    <row r="11" spans="1:32" ht="13.5" customHeight="1">
      <c r="A11" s="239" t="s">
        <v>69</v>
      </c>
      <c r="B11" s="251">
        <v>7.2</v>
      </c>
      <c r="C11" s="252"/>
      <c r="D11" s="253"/>
      <c r="E11" s="250">
        <v>427.03</v>
      </c>
      <c r="F11" s="250"/>
      <c r="G11" s="250"/>
      <c r="H11" s="214">
        <v>0.95</v>
      </c>
      <c r="I11" s="215"/>
      <c r="J11" s="216"/>
      <c r="K11" s="245">
        <v>3.13</v>
      </c>
      <c r="L11" s="245"/>
      <c r="M11" s="245"/>
      <c r="N11" s="214">
        <v>4.97</v>
      </c>
      <c r="O11" s="215"/>
      <c r="P11" s="216"/>
      <c r="Q11" s="244">
        <v>13.76</v>
      </c>
      <c r="R11" s="245"/>
      <c r="S11" s="246"/>
      <c r="T11" s="182" t="str">
        <f>IF(W11&gt;=4,"GOUD",IF(V11&gt;=4,"ZILVER",IF(U11&gt;=4,"BRONS","GROEN")))</f>
        <v>ZILVER</v>
      </c>
      <c r="U11" s="184">
        <f>COUNTIF($B12:$S12,"B")</f>
        <v>6</v>
      </c>
      <c r="V11" s="169">
        <f>COUNTIF($B12:$S12,"Z")</f>
        <v>5</v>
      </c>
      <c r="W11" s="171">
        <f>COUNTIF($B12:$S12,"G")</f>
        <v>2</v>
      </c>
      <c r="Y11"/>
      <c r="Z11"/>
      <c r="AA11"/>
      <c r="AB11"/>
      <c r="AC11"/>
      <c r="AD11"/>
      <c r="AE11"/>
      <c r="AF11"/>
    </row>
    <row r="12" spans="1:32" ht="13.5" customHeight="1" thickBot="1">
      <c r="A12" s="240"/>
      <c r="B12" s="133" t="str">
        <f>IF(B11=0,"-",IF(B11&lt;=B$4,"G","-"))</f>
        <v>G</v>
      </c>
      <c r="C12" s="134" t="str">
        <f>IF(B11=0,"-",IF(B11&lt;=B$5,"Z","-"))</f>
        <v>Z</v>
      </c>
      <c r="D12" s="135" t="str">
        <f>IF(B11=0,"-",IF(B11&lt;=B$6,"B","-"))</f>
        <v>B</v>
      </c>
      <c r="E12" s="133" t="str">
        <f>IF(E11=0,"-",IF(E11&lt;=E$4,"G","-"))</f>
        <v>-</v>
      </c>
      <c r="F12" s="134" t="str">
        <f>IF(E11=0,"-",IF(E11&lt;=E$5,"Z","-"))</f>
        <v>Z</v>
      </c>
      <c r="G12" s="135" t="str">
        <f>IF(E11=0,"-",IF(E11&lt;=E$6,"B","-"))</f>
        <v>B</v>
      </c>
      <c r="H12" s="133" t="str">
        <f>IF(H11=0,"-",IF(H11&gt;=H$4,"G","-"))</f>
        <v>-</v>
      </c>
      <c r="I12" s="134" t="str">
        <f>IF(H11=0,"-",IF(H11&gt;=H$5,"Z","-"))</f>
        <v>Z</v>
      </c>
      <c r="J12" s="135" t="str">
        <f>IF(H11=0,"-",IF(H11&gt;=H$6,"B","-"))</f>
        <v>B</v>
      </c>
      <c r="K12" s="133" t="str">
        <f>IF(K11=0,"-",IF(K11&gt;=K$4,"G","-"))</f>
        <v>G</v>
      </c>
      <c r="L12" s="134" t="str">
        <f>IF(K11=0,"-",IF(K11&gt;=K$5,"Z","-"))</f>
        <v>Z</v>
      </c>
      <c r="M12" s="135" t="str">
        <f>IF(K11=0,"-",IF(K11&gt;=K$6,"B","-"))</f>
        <v>B</v>
      </c>
      <c r="N12" s="133" t="str">
        <f>IF(N11=0,"-",IF(N11&gt;=N$4,"G","-"))</f>
        <v>-</v>
      </c>
      <c r="O12" s="134" t="str">
        <f>IF(N11=0,"-",IF(N11&gt;=N$5,"Z","-"))</f>
        <v>Z</v>
      </c>
      <c r="P12" s="135" t="str">
        <f>IF(N11=0,"-",IF(N11&gt;=N$6,"B","-"))</f>
        <v>B</v>
      </c>
      <c r="Q12" s="133" t="str">
        <f>IF(Q11=0,"-",IF(Q11&gt;=Q$4,"G","-"))</f>
        <v>-</v>
      </c>
      <c r="R12" s="134" t="str">
        <f>IF(Q11=0,"-",IF(Q11&gt;=Q$5,"Z","-"))</f>
        <v>-</v>
      </c>
      <c r="S12" s="135" t="str">
        <f>IF(Q11=0,"-",IF(Q11&gt;=Q$6,"B","-"))</f>
        <v>B</v>
      </c>
      <c r="T12" s="183"/>
      <c r="U12" s="185"/>
      <c r="V12" s="170"/>
      <c r="W12" s="172"/>
      <c r="Y12"/>
      <c r="Z12"/>
      <c r="AA12"/>
      <c r="AB12"/>
      <c r="AC12"/>
      <c r="AD12"/>
      <c r="AE12"/>
      <c r="AF12"/>
    </row>
    <row r="13" spans="1:32">
      <c r="A13" s="239" t="s">
        <v>111</v>
      </c>
      <c r="B13" s="251">
        <v>7.1</v>
      </c>
      <c r="C13" s="252"/>
      <c r="D13" s="253"/>
      <c r="E13" s="250">
        <v>439.21</v>
      </c>
      <c r="F13" s="250"/>
      <c r="G13" s="250"/>
      <c r="H13" s="244">
        <v>1.05</v>
      </c>
      <c r="I13" s="245"/>
      <c r="J13" s="246"/>
      <c r="K13" s="245">
        <v>2.96</v>
      </c>
      <c r="L13" s="245"/>
      <c r="M13" s="245"/>
      <c r="N13" s="244">
        <v>6.23</v>
      </c>
      <c r="O13" s="245"/>
      <c r="P13" s="246"/>
      <c r="Q13" s="244">
        <v>15.88</v>
      </c>
      <c r="R13" s="245"/>
      <c r="S13" s="246"/>
      <c r="T13" s="182" t="str">
        <f>IF(W13&gt;=4,"GOUD",IF(V13&gt;=4,"ZILVER",IF(U13&gt;=4,"BRONS","GROEN")))</f>
        <v>ZILVER</v>
      </c>
      <c r="U13" s="184">
        <f>COUNTIF($B14:$S14,"B")</f>
        <v>6</v>
      </c>
      <c r="V13" s="169">
        <f>COUNTIF($B14:$S14,"Z")</f>
        <v>6</v>
      </c>
      <c r="W13" s="171">
        <f>COUNTIF($B14:$S14,"G")</f>
        <v>3</v>
      </c>
      <c r="Y13"/>
      <c r="Z13"/>
      <c r="AA13"/>
      <c r="AB13"/>
      <c r="AC13"/>
      <c r="AD13"/>
      <c r="AE13"/>
      <c r="AF13"/>
    </row>
    <row r="14" spans="1:32" ht="14" thickBot="1">
      <c r="A14" s="240"/>
      <c r="B14" s="133" t="str">
        <f>IF(B13=0,"-",IF(B13&lt;=B$4,"G","-"))</f>
        <v>G</v>
      </c>
      <c r="C14" s="134" t="str">
        <f>IF(B13=0,"-",IF(B13&lt;=B$5,"Z","-"))</f>
        <v>Z</v>
      </c>
      <c r="D14" s="135" t="str">
        <f>IF(B13=0,"-",IF(B13&lt;=B$6,"B","-"))</f>
        <v>B</v>
      </c>
      <c r="E14" s="133" t="str">
        <f>IF(E13=0,"-",IF(E13&lt;=E$4,"G","-"))</f>
        <v>-</v>
      </c>
      <c r="F14" s="134" t="str">
        <f>IF(E13=0,"-",IF(E13&lt;=E$5,"Z","-"))</f>
        <v>Z</v>
      </c>
      <c r="G14" s="135" t="str">
        <f>IF(E13=0,"-",IF(E13&lt;=E$6,"B","-"))</f>
        <v>B</v>
      </c>
      <c r="H14" s="133" t="str">
        <f>IF(H13=0,"-",IF(H13&gt;=H$4,"G","-"))</f>
        <v>G</v>
      </c>
      <c r="I14" s="134" t="str">
        <f>IF(H13=0,"-",IF(H13&gt;=H$5,"Z","-"))</f>
        <v>Z</v>
      </c>
      <c r="J14" s="135" t="str">
        <f>IF(H13=0,"-",IF(H13&gt;=H$6,"B","-"))</f>
        <v>B</v>
      </c>
      <c r="K14" s="133" t="str">
        <f>IF(K13=0,"-",IF(K13&gt;=K$4,"G","-"))</f>
        <v>-</v>
      </c>
      <c r="L14" s="134" t="str">
        <f>IF(K13=0,"-",IF(K13&gt;=K$5,"Z","-"))</f>
        <v>Z</v>
      </c>
      <c r="M14" s="135" t="str">
        <f>IF(K13=0,"-",IF(K13&gt;=K$6,"B","-"))</f>
        <v>B</v>
      </c>
      <c r="N14" s="133" t="str">
        <f>IF(N13=0,"-",IF(N13&gt;=N$4,"G","-"))</f>
        <v>G</v>
      </c>
      <c r="O14" s="134" t="str">
        <f>IF(N13=0,"-",IF(N13&gt;=N$5,"Z","-"))</f>
        <v>Z</v>
      </c>
      <c r="P14" s="135" t="str">
        <f>IF(N13=0,"-",IF(N13&gt;=N$6,"B","-"))</f>
        <v>B</v>
      </c>
      <c r="Q14" s="133" t="str">
        <f>IF(Q13=0,"-",IF(Q13&gt;=Q$4,"G","-"))</f>
        <v>-</v>
      </c>
      <c r="R14" s="134" t="str">
        <f>IF(Q13=0,"-",IF(Q13&gt;=Q$5,"Z","-"))</f>
        <v>Z</v>
      </c>
      <c r="S14" s="135" t="str">
        <f>IF(Q13=0,"-",IF(Q13&gt;=Q$6,"B","-"))</f>
        <v>B</v>
      </c>
      <c r="T14" s="183"/>
      <c r="U14" s="185"/>
      <c r="V14" s="170"/>
      <c r="W14" s="172"/>
      <c r="Y14"/>
      <c r="Z14"/>
      <c r="AA14"/>
      <c r="AB14"/>
      <c r="AC14"/>
      <c r="AD14"/>
      <c r="AE14"/>
      <c r="AF14"/>
    </row>
    <row r="15" spans="1:32" ht="14">
      <c r="A15" s="239" t="s">
        <v>112</v>
      </c>
      <c r="B15" s="401">
        <v>8.4</v>
      </c>
      <c r="C15" s="339"/>
      <c r="D15" s="402"/>
      <c r="E15" s="258"/>
      <c r="F15" s="258"/>
      <c r="G15" s="258"/>
      <c r="H15" s="226">
        <v>0.85</v>
      </c>
      <c r="I15" s="227"/>
      <c r="J15" s="228"/>
      <c r="K15" s="265"/>
      <c r="L15" s="266"/>
      <c r="M15" s="267"/>
      <c r="N15" s="244">
        <v>4.3099999999999996</v>
      </c>
      <c r="O15" s="245"/>
      <c r="P15" s="246"/>
      <c r="Q15" s="265"/>
      <c r="R15" s="266"/>
      <c r="S15" s="267"/>
      <c r="T15" s="182" t="str">
        <f>IF(W15&gt;=4,"GOUD",IF(V15&gt;=4,"ZILVER",IF(U15&gt;=4,"BRONS","GROEN")))</f>
        <v>GROEN</v>
      </c>
      <c r="U15" s="184">
        <f>COUNTIF($B16:$S16,"B")</f>
        <v>3</v>
      </c>
      <c r="V15" s="169">
        <f>COUNTIF($B16:$S16,"Z")</f>
        <v>1</v>
      </c>
      <c r="W15" s="171">
        <f>COUNTIF($B16:$S16,"G")</f>
        <v>0</v>
      </c>
    </row>
    <row r="16" spans="1:32" ht="14" thickBot="1">
      <c r="A16" s="240"/>
      <c r="B16" s="133" t="str">
        <f>IF(B15=0,"-",IF(B15&lt;=B$4,"G","-"))</f>
        <v>-</v>
      </c>
      <c r="C16" s="134" t="str">
        <f>IF(B15=0,"-",IF(B15&lt;=B$5,"Z","-"))</f>
        <v>-</v>
      </c>
      <c r="D16" s="135" t="str">
        <f>IF(B15=0,"-",IF(B15&lt;=B$6,"B","-"))</f>
        <v>B</v>
      </c>
      <c r="E16" s="133" t="str">
        <f>IF(E15=0,"-",IF(E15&lt;=E$4,"G","-"))</f>
        <v>-</v>
      </c>
      <c r="F16" s="134" t="str">
        <f>IF(E15=0,"-",IF(E15&lt;=E$5,"Z","-"))</f>
        <v>-</v>
      </c>
      <c r="G16" s="135" t="str">
        <f>IF(E15=0,"-",IF(E15&lt;=E$6,"B","-"))</f>
        <v>-</v>
      </c>
      <c r="H16" s="134" t="str">
        <f>IF(G15=0,"-",IF(G15&gt;=G$5,"Z","-"))</f>
        <v>-</v>
      </c>
      <c r="I16" s="134" t="str">
        <f>IF(H15=0,"-",IF(H15&gt;=H$5,"Z","-"))</f>
        <v>-</v>
      </c>
      <c r="J16" s="135" t="str">
        <f>IF(H15=0,"-",IF(H15&gt;=H$6,"B","-"))</f>
        <v>B</v>
      </c>
      <c r="K16" s="133" t="str">
        <f>IF(K15=0,"-",IF(K15&gt;=K$4,"G","-"))</f>
        <v>-</v>
      </c>
      <c r="L16" s="134" t="str">
        <f>IF(K15=0,"-",IF(K15&gt;=K$5,"Z","-"))</f>
        <v>-</v>
      </c>
      <c r="M16" s="135" t="str">
        <f>IF(K15=0,"-",IF(K15&gt;=K$6,"B","-"))</f>
        <v>-</v>
      </c>
      <c r="N16" s="133" t="str">
        <f>IF(N15=0,"-",IF(N15&gt;=N$4,"G","-"))</f>
        <v>-</v>
      </c>
      <c r="O16" s="134" t="str">
        <f>IF(N15=0,"-",IF(N15&gt;=N$5,"Z","-"))</f>
        <v>Z</v>
      </c>
      <c r="P16" s="135" t="str">
        <f>IF(N15=0,"-",IF(N15&gt;=N$6,"B","-"))</f>
        <v>B</v>
      </c>
      <c r="Q16" s="133" t="str">
        <f>IF(Q15=0,"-",IF(Q15&gt;=Q$4,"G","-"))</f>
        <v>-</v>
      </c>
      <c r="R16" s="134" t="str">
        <f>IF(Q15=0,"-",IF(Q15&gt;=Q$5,"Z","-"))</f>
        <v>-</v>
      </c>
      <c r="S16" s="135" t="str">
        <f>IF(Q15=0,"-",IF(Q15&gt;=Q$6,"B","-"))</f>
        <v>-</v>
      </c>
      <c r="T16" s="183"/>
      <c r="U16" s="185"/>
      <c r="V16" s="170"/>
      <c r="W16" s="172"/>
    </row>
    <row r="17" spans="1:23">
      <c r="A17" s="173" t="s">
        <v>113</v>
      </c>
      <c r="B17" s="259">
        <v>9.4</v>
      </c>
      <c r="C17" s="260"/>
      <c r="D17" s="261"/>
      <c r="E17" s="254">
        <v>458</v>
      </c>
      <c r="F17" s="254"/>
      <c r="G17" s="254"/>
      <c r="H17" s="255">
        <v>0.85</v>
      </c>
      <c r="I17" s="256"/>
      <c r="J17" s="257"/>
      <c r="K17" s="255">
        <v>2.2599999999999998</v>
      </c>
      <c r="L17" s="256"/>
      <c r="M17" s="257"/>
      <c r="N17" s="255">
        <v>3.77</v>
      </c>
      <c r="O17" s="256"/>
      <c r="P17" s="257"/>
      <c r="Q17" s="255">
        <v>9.1199999999999992</v>
      </c>
      <c r="R17" s="256"/>
      <c r="S17" s="257"/>
      <c r="T17" s="182" t="str">
        <f>IF(W17&gt;=4,"GOUD",IF(V17&gt;=4,"ZILVER",IF(U17&gt;=4,"BRONS","GROEN")))</f>
        <v>BRONS</v>
      </c>
      <c r="U17" s="184">
        <f>COUNTIF($B18:$S18,"B")</f>
        <v>4</v>
      </c>
      <c r="V17" s="169">
        <f>COUNTIF($B18:$S18,"Z")</f>
        <v>0</v>
      </c>
      <c r="W17" s="171">
        <f>COUNTIF($B18:$S18,"G")</f>
        <v>0</v>
      </c>
    </row>
    <row r="18" spans="1:23" ht="14" thickBot="1">
      <c r="A18" s="174"/>
      <c r="B18" s="33" t="str">
        <f>IF(B17=0,"-",IF(B17&lt;=B$4,"G","-"))</f>
        <v>-</v>
      </c>
      <c r="C18" s="34" t="str">
        <f>IF(B17=0,"-",IF(B17&lt;=B$5,"Z","-"))</f>
        <v>-</v>
      </c>
      <c r="D18" s="35" t="str">
        <f>IF(B17=0,"-",IF(B17&lt;=B$6,"B","-"))</f>
        <v>-</v>
      </c>
      <c r="E18" s="33" t="str">
        <f>IF(E17=0,"-",IF(E17&lt;=E$4,"G","-"))</f>
        <v>-</v>
      </c>
      <c r="F18" s="34" t="str">
        <f>IF(E17=0,"-",IF(E17&lt;=E$5,"Z","-"))</f>
        <v>-</v>
      </c>
      <c r="G18" s="35" t="str">
        <f>IF(E17=0,"-",IF(E17&lt;=E$6,"B","-"))</f>
        <v>B</v>
      </c>
      <c r="H18" s="33" t="str">
        <f>IF(H17=0,"-",IF(H17&gt;=H$4,"G","-"))</f>
        <v>-</v>
      </c>
      <c r="I18" s="34" t="str">
        <f>IF(H17=0,"-",IF(H17&gt;=H$5,"Z","-"))</f>
        <v>-</v>
      </c>
      <c r="J18" s="35" t="str">
        <f>IF(H17=0,"-",IF(H17&gt;=H$6,"B","-"))</f>
        <v>B</v>
      </c>
      <c r="K18" s="33" t="str">
        <f>IF(K17=0,"-",IF(K17&gt;=K$4,"G","-"))</f>
        <v>-</v>
      </c>
      <c r="L18" s="34" t="str">
        <f>IF(K17=0,"-",IF(K17&gt;=K$5,"Z","-"))</f>
        <v>-</v>
      </c>
      <c r="M18" s="35" t="str">
        <f>IF(K17=0,"-",IF(K17&gt;=K$6,"B","-"))</f>
        <v>-</v>
      </c>
      <c r="N18" s="33" t="str">
        <f>IF(N17=0,"-",IF(N17&gt;=N$4,"G","-"))</f>
        <v>-</v>
      </c>
      <c r="O18" s="34" t="str">
        <f>IF(N17=0,"-",IF(N17&gt;=N$5,"Z","-"))</f>
        <v>-</v>
      </c>
      <c r="P18" s="35" t="str">
        <f>IF(N17=0,"-",IF(N17&gt;=N$6,"B","-"))</f>
        <v>B</v>
      </c>
      <c r="Q18" s="33" t="str">
        <f>IF(Q17=0,"-",IF(Q17&gt;=Q$4,"G","-"))</f>
        <v>-</v>
      </c>
      <c r="R18" s="34" t="str">
        <f>IF(Q17=0,"-",IF(Q17&gt;=Q$5,"Z","-"))</f>
        <v>-</v>
      </c>
      <c r="S18" s="35" t="str">
        <f>IF(Q17=0,"-",IF(Q17&gt;=Q$6,"B","-"))</f>
        <v>B</v>
      </c>
      <c r="T18" s="183"/>
      <c r="U18" s="185"/>
      <c r="V18" s="170"/>
      <c r="W18" s="172"/>
    </row>
    <row r="19" spans="1:23">
      <c r="A19" s="173" t="s">
        <v>137</v>
      </c>
      <c r="B19" s="259">
        <v>7.8</v>
      </c>
      <c r="C19" s="260"/>
      <c r="D19" s="261"/>
      <c r="E19" s="254">
        <v>503</v>
      </c>
      <c r="F19" s="254"/>
      <c r="G19" s="254"/>
      <c r="H19" s="255">
        <v>0.85</v>
      </c>
      <c r="I19" s="256"/>
      <c r="J19" s="257"/>
      <c r="K19" s="256">
        <v>2.7</v>
      </c>
      <c r="L19" s="256"/>
      <c r="M19" s="256"/>
      <c r="N19" s="255">
        <v>4.58</v>
      </c>
      <c r="O19" s="256"/>
      <c r="P19" s="257"/>
      <c r="Q19" s="255">
        <v>10.18</v>
      </c>
      <c r="R19" s="256"/>
      <c r="S19" s="257"/>
      <c r="T19" s="182" t="str">
        <f>IF(W19&gt;=4,"GOUD",IF(V19&gt;=4,"ZILVER",IF(U19&gt;=4,"BRONS","GROEN")))</f>
        <v>BRONS</v>
      </c>
      <c r="U19" s="184">
        <f>COUNTIF($B20:$S20,"B")</f>
        <v>6</v>
      </c>
      <c r="V19" s="169">
        <f>COUNTIF($B20:$S20,"Z")</f>
        <v>1</v>
      </c>
      <c r="W19" s="171">
        <f>COUNTIF($B20:$S20,"G")</f>
        <v>0</v>
      </c>
    </row>
    <row r="20" spans="1:23" ht="14" thickBot="1">
      <c r="A20" s="174"/>
      <c r="B20" s="33" t="str">
        <f>IF(B19=0,"-",IF(B19&lt;=B$4,"G","-"))</f>
        <v>-</v>
      </c>
      <c r="C20" s="34" t="str">
        <f>IF(B19=0,"-",IF(B19&lt;=B$5,"Z","-"))</f>
        <v>-</v>
      </c>
      <c r="D20" s="35" t="str">
        <f>IF(B19=0,"-",IF(B19&lt;=B$6,"B","-"))</f>
        <v>B</v>
      </c>
      <c r="E20" s="33" t="str">
        <f>IF(E19=0,"-",IF(E19&lt;=E$4,"G","-"))</f>
        <v>-</v>
      </c>
      <c r="F20" s="34" t="str">
        <f>IF(E19=0,"-",IF(E19&lt;=E$5,"Z","-"))</f>
        <v>-</v>
      </c>
      <c r="G20" s="35" t="str">
        <f>IF(E19=0,"-",IF(E19&lt;=E$6,"B","-"))</f>
        <v>B</v>
      </c>
      <c r="H20" s="33" t="str">
        <f>IF(H19=0,"-",IF(H19&gt;=H$4,"G","-"))</f>
        <v>-</v>
      </c>
      <c r="I20" s="34" t="str">
        <f>IF(H19=0,"-",IF(H19&gt;=H$5,"Z","-"))</f>
        <v>-</v>
      </c>
      <c r="J20" s="35" t="str">
        <f>IF(H19=0,"-",IF(H19&gt;=H$6,"B","-"))</f>
        <v>B</v>
      </c>
      <c r="K20" s="33" t="str">
        <f>IF(K19=0,"-",IF(K19&gt;=K$4,"G","-"))</f>
        <v>-</v>
      </c>
      <c r="L20" s="34" t="str">
        <f>IF(K19=0,"-",IF(K19&gt;=K$5,"Z","-"))</f>
        <v>-</v>
      </c>
      <c r="M20" s="35" t="str">
        <f>IF(K19=0,"-",IF(K19&gt;=K$6,"B","-"))</f>
        <v>B</v>
      </c>
      <c r="N20" s="33" t="str">
        <f>IF(N19=0,"-",IF(N19&gt;=N$4,"G","-"))</f>
        <v>-</v>
      </c>
      <c r="O20" s="34" t="str">
        <f>IF(N19=0,"-",IF(N19&gt;=N$5,"Z","-"))</f>
        <v>Z</v>
      </c>
      <c r="P20" s="35" t="str">
        <f>IF(N19=0,"-",IF(N19&gt;=N$6,"B","-"))</f>
        <v>B</v>
      </c>
      <c r="Q20" s="33" t="str">
        <f>IF(Q19=0,"-",IF(Q19&gt;=Q$4,"G","-"))</f>
        <v>-</v>
      </c>
      <c r="R20" s="34" t="str">
        <f>IF(Q19=0,"-",IF(Q19&gt;=Q$5,"Z","-"))</f>
        <v>-</v>
      </c>
      <c r="S20" s="35" t="str">
        <f>IF(Q19=0,"-",IF(Q19&gt;=Q$6,"B","-"))</f>
        <v>B</v>
      </c>
      <c r="T20" s="183"/>
      <c r="U20" s="185"/>
      <c r="V20" s="170"/>
      <c r="W20" s="172"/>
    </row>
    <row r="21" spans="1:23">
      <c r="A21" s="173" t="s">
        <v>138</v>
      </c>
      <c r="B21" s="259">
        <v>7.8</v>
      </c>
      <c r="C21" s="260"/>
      <c r="D21" s="261"/>
      <c r="E21" s="254">
        <v>449</v>
      </c>
      <c r="F21" s="254"/>
      <c r="G21" s="254"/>
      <c r="H21" s="255">
        <v>0.9</v>
      </c>
      <c r="I21" s="256"/>
      <c r="J21" s="257"/>
      <c r="K21" s="255">
        <v>2.4700000000000002</v>
      </c>
      <c r="L21" s="256"/>
      <c r="M21" s="257"/>
      <c r="N21" s="255">
        <v>2.94</v>
      </c>
      <c r="O21" s="256"/>
      <c r="P21" s="257"/>
      <c r="Q21" s="255">
        <v>13.01</v>
      </c>
      <c r="R21" s="256"/>
      <c r="S21" s="257"/>
      <c r="T21" s="182" t="str">
        <f>IF(W21&gt;=4,"GOUD",IF(V21&gt;=4,"ZILVER",IF(U21&gt;=4,"BRONS","GROEN")))</f>
        <v>BRONS</v>
      </c>
      <c r="U21" s="184">
        <f>COUNTIF($B22:$S22,"B")</f>
        <v>4</v>
      </c>
      <c r="V21" s="169">
        <f>COUNTIF($B22:$S22,"Z")</f>
        <v>1</v>
      </c>
      <c r="W21" s="171">
        <f>COUNTIF($B22:$S22,"G")</f>
        <v>0</v>
      </c>
    </row>
    <row r="22" spans="1:23" ht="14" thickBot="1">
      <c r="A22" s="174"/>
      <c r="B22" s="33" t="str">
        <f>IF(B21=0,"-",IF(B21&lt;=B$4,"G","-"))</f>
        <v>-</v>
      </c>
      <c r="C22" s="34" t="str">
        <f>IF(B21=0,"-",IF(B21&lt;=B$5,"Z","-"))</f>
        <v>-</v>
      </c>
      <c r="D22" s="35" t="str">
        <f>IF(B21=0,"-",IF(B21&lt;=B$6,"B","-"))</f>
        <v>B</v>
      </c>
      <c r="E22" s="33" t="str">
        <f>IF(E21=0,"-",IF(E21&lt;=E$4,"G","-"))</f>
        <v>-</v>
      </c>
      <c r="F22" s="34" t="str">
        <f>IF(E21=0,"-",IF(E21&lt;=E$5,"Z","-"))</f>
        <v>-</v>
      </c>
      <c r="G22" s="35" t="str">
        <f>IF(E21=0,"-",IF(E21&lt;=E$6,"B","-"))</f>
        <v>B</v>
      </c>
      <c r="H22" s="33" t="str">
        <f>IF(H21=0,"-",IF(H21&gt;=H$4,"G","-"))</f>
        <v>-</v>
      </c>
      <c r="I22" s="34" t="str">
        <f>IF(H21=0,"-",IF(H21&gt;=H$5,"Z","-"))</f>
        <v>Z</v>
      </c>
      <c r="J22" s="35" t="str">
        <f>IF(H21=0,"-",IF(H21&gt;=H$6,"B","-"))</f>
        <v>B</v>
      </c>
      <c r="K22" s="33" t="str">
        <f>IF(K21=0,"-",IF(K21&gt;=K$4,"G","-"))</f>
        <v>-</v>
      </c>
      <c r="L22" s="34" t="str">
        <f>IF(K21=0,"-",IF(K21&gt;=K$5,"Z","-"))</f>
        <v>-</v>
      </c>
      <c r="M22" s="35" t="str">
        <f>IF(K21=0,"-",IF(K21&gt;=K$6,"B","-"))</f>
        <v>-</v>
      </c>
      <c r="N22" s="33" t="str">
        <f>IF(N21=0,"-",IF(N21&gt;=N$4,"G","-"))</f>
        <v>-</v>
      </c>
      <c r="O22" s="34" t="str">
        <f>IF(N21=0,"-",IF(N21&gt;=N$5,"Z","-"))</f>
        <v>-</v>
      </c>
      <c r="P22" s="35" t="str">
        <f>IF(N21=0,"-",IF(N21&gt;=N$6,"B","-"))</f>
        <v>-</v>
      </c>
      <c r="Q22" s="33" t="str">
        <f>IF(Q21=0,"-",IF(Q21&gt;=Q$4,"G","-"))</f>
        <v>-</v>
      </c>
      <c r="R22" s="34" t="str">
        <f>IF(Q21=0,"-",IF(Q21&gt;=Q$5,"Z","-"))</f>
        <v>-</v>
      </c>
      <c r="S22" s="35" t="str">
        <f>IF(Q21=0,"-",IF(Q21&gt;=Q$6,"B","-"))</f>
        <v>B</v>
      </c>
      <c r="T22" s="183"/>
      <c r="U22" s="185"/>
      <c r="V22" s="170"/>
      <c r="W22" s="172"/>
    </row>
    <row r="23" spans="1:23">
      <c r="C23" s="22"/>
      <c r="D23" s="22"/>
      <c r="E23" s="23"/>
      <c r="F23" s="23"/>
      <c r="G23" s="23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3">
      <c r="A24" s="24" t="s">
        <v>20</v>
      </c>
      <c r="B24" s="22"/>
      <c r="C24" s="22"/>
      <c r="D24" s="22"/>
      <c r="E24" s="23"/>
      <c r="F24" s="23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3">
      <c r="A25" s="21"/>
      <c r="B25" s="22"/>
      <c r="C25" s="22"/>
      <c r="D25" s="22"/>
      <c r="E25" s="23"/>
      <c r="F25" s="23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3">
      <c r="A26" s="21"/>
      <c r="B26" s="22"/>
      <c r="C26" s="22"/>
      <c r="D26" s="22"/>
      <c r="E26" s="23"/>
      <c r="F26" s="23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3">
      <c r="A27" s="25"/>
      <c r="B27" s="25"/>
      <c r="C27" s="25"/>
      <c r="D27" s="25"/>
      <c r="E27" s="26"/>
      <c r="F27" s="26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</sheetData>
  <mergeCells count="107">
    <mergeCell ref="Q21:S21"/>
    <mergeCell ref="T21:T22"/>
    <mergeCell ref="K15:M15"/>
    <mergeCell ref="K19:M19"/>
    <mergeCell ref="B3:D3"/>
    <mergeCell ref="B4:D4"/>
    <mergeCell ref="B5:D5"/>
    <mergeCell ref="B6:D6"/>
    <mergeCell ref="N19:P19"/>
    <mergeCell ref="Q19:S19"/>
    <mergeCell ref="E19:G19"/>
    <mergeCell ref="H19:J19"/>
    <mergeCell ref="E3:G3"/>
    <mergeCell ref="E4:G4"/>
    <mergeCell ref="E5:G5"/>
    <mergeCell ref="E6:G6"/>
    <mergeCell ref="H3:J3"/>
    <mergeCell ref="H4:J4"/>
    <mergeCell ref="H5:J5"/>
    <mergeCell ref="Q3:S3"/>
    <mergeCell ref="Q4:S4"/>
    <mergeCell ref="Q5:S5"/>
    <mergeCell ref="B7:D7"/>
    <mergeCell ref="H7:J7"/>
    <mergeCell ref="A9:A10"/>
    <mergeCell ref="B9:D9"/>
    <mergeCell ref="E17:G17"/>
    <mergeCell ref="H17:J17"/>
    <mergeCell ref="N15:P15"/>
    <mergeCell ref="Q15:S15"/>
    <mergeCell ref="H15:J15"/>
    <mergeCell ref="K17:M17"/>
    <mergeCell ref="N17:P17"/>
    <mergeCell ref="Q13:S13"/>
    <mergeCell ref="H13:J13"/>
    <mergeCell ref="E9:G9"/>
    <mergeCell ref="Q17:S17"/>
    <mergeCell ref="A15:A16"/>
    <mergeCell ref="A11:A12"/>
    <mergeCell ref="A21:A22"/>
    <mergeCell ref="B21:D21"/>
    <mergeCell ref="B15:D15"/>
    <mergeCell ref="B13:D13"/>
    <mergeCell ref="A13:A14"/>
    <mergeCell ref="B11:D11"/>
    <mergeCell ref="A19:A20"/>
    <mergeCell ref="B19:D19"/>
    <mergeCell ref="A17:A18"/>
    <mergeCell ref="B17:D17"/>
    <mergeCell ref="Q6:S6"/>
    <mergeCell ref="Q9:S9"/>
    <mergeCell ref="Q7:S7"/>
    <mergeCell ref="Q11:S11"/>
    <mergeCell ref="H6:J6"/>
    <mergeCell ref="N3:P3"/>
    <mergeCell ref="N4:P4"/>
    <mergeCell ref="N5:P5"/>
    <mergeCell ref="N6:P6"/>
    <mergeCell ref="K3:M3"/>
    <mergeCell ref="K4:M4"/>
    <mergeCell ref="K5:M5"/>
    <mergeCell ref="K6:M6"/>
    <mergeCell ref="H9:J9"/>
    <mergeCell ref="E21:G21"/>
    <mergeCell ref="H21:J21"/>
    <mergeCell ref="E15:G15"/>
    <mergeCell ref="H11:J11"/>
    <mergeCell ref="E13:G13"/>
    <mergeCell ref="E11:G11"/>
    <mergeCell ref="N7:P7"/>
    <mergeCell ref="K7:M7"/>
    <mergeCell ref="N13:P13"/>
    <mergeCell ref="K13:M13"/>
    <mergeCell ref="K11:M11"/>
    <mergeCell ref="N11:P11"/>
    <mergeCell ref="K9:M9"/>
    <mergeCell ref="N9:P9"/>
    <mergeCell ref="E7:G7"/>
    <mergeCell ref="K21:M21"/>
    <mergeCell ref="N21:P21"/>
    <mergeCell ref="T9:T10"/>
    <mergeCell ref="T13:T14"/>
    <mergeCell ref="T11:T12"/>
    <mergeCell ref="U21:U22"/>
    <mergeCell ref="U15:U16"/>
    <mergeCell ref="T19:T20"/>
    <mergeCell ref="U19:U20"/>
    <mergeCell ref="U13:U14"/>
    <mergeCell ref="U9:U10"/>
    <mergeCell ref="U11:U12"/>
    <mergeCell ref="T15:T16"/>
    <mergeCell ref="U17:U18"/>
    <mergeCell ref="T17:T18"/>
    <mergeCell ref="V21:V22"/>
    <mergeCell ref="W21:W22"/>
    <mergeCell ref="V19:V20"/>
    <mergeCell ref="W19:W20"/>
    <mergeCell ref="V9:V10"/>
    <mergeCell ref="W9:W10"/>
    <mergeCell ref="V11:V12"/>
    <mergeCell ref="W11:W12"/>
    <mergeCell ref="W13:W14"/>
    <mergeCell ref="V15:V16"/>
    <mergeCell ref="W15:W16"/>
    <mergeCell ref="V13:V14"/>
    <mergeCell ref="V17:V18"/>
    <mergeCell ref="W17:W18"/>
  </mergeCells>
  <phoneticPr fontId="0" type="noConversion"/>
  <pageMargins left="0.75" right="0.75" top="1" bottom="1" header="0.5" footer="0.5"/>
  <pageSetup paperSize="9" orientation="portrait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7" enableFormatConditionsCalculation="0"/>
  <dimension ref="A1:AE35"/>
  <sheetViews>
    <sheetView workbookViewId="0">
      <pane ySplit="7" topLeftCell="A8" activePane="bottomLeft" state="frozen"/>
      <selection pane="bottomLeft" activeCell="Y13" sqref="Y13:AE15"/>
    </sheetView>
  </sheetViews>
  <sheetFormatPr baseColWidth="10" defaultColWidth="8.83203125" defaultRowHeight="13" x14ac:dyDescent="0"/>
  <cols>
    <col min="1" max="1" width="32.1640625" style="2" bestFit="1" customWidth="1"/>
    <col min="2" max="4" width="2.6640625" style="2" customWidth="1"/>
    <col min="5" max="7" width="2.6640625" style="3" customWidth="1"/>
    <col min="8" max="19" width="2.6640625" style="2" customWidth="1"/>
    <col min="20" max="20" width="9.5" style="2" bestFit="1" customWidth="1"/>
    <col min="21" max="21" width="8.83203125" style="2" customWidth="1"/>
    <col min="22" max="22" width="8.6640625" style="2" customWidth="1"/>
    <col min="23" max="23" width="7.5" style="2" customWidth="1"/>
    <col min="24" max="29" width="8.83203125" style="2"/>
    <col min="30" max="30" width="10.83203125" style="2" bestFit="1" customWidth="1"/>
    <col min="31" max="16384" width="8.83203125" style="2"/>
  </cols>
  <sheetData>
    <row r="1" spans="1:31" ht="16">
      <c r="A1" s="1" t="s">
        <v>15</v>
      </c>
      <c r="B1" s="36"/>
      <c r="C1" s="36"/>
      <c r="D1" s="36"/>
      <c r="E1" s="37"/>
      <c r="F1" s="37"/>
      <c r="G1" s="37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31" ht="12.75" customHeight="1" thickBot="1">
      <c r="A2" s="1"/>
      <c r="B2" s="36"/>
      <c r="C2" s="36"/>
      <c r="D2" s="36"/>
      <c r="E2" s="37"/>
      <c r="F2" s="37"/>
      <c r="G2" s="37"/>
      <c r="H2" s="36"/>
      <c r="I2" s="36"/>
      <c r="J2" s="36"/>
      <c r="K2" s="36"/>
      <c r="L2" s="36"/>
      <c r="M2" s="36"/>
      <c r="N2" s="38"/>
      <c r="O2" s="38"/>
      <c r="P2" s="38"/>
      <c r="Q2" s="36"/>
      <c r="R2" s="36"/>
      <c r="S2" s="36"/>
      <c r="T2" s="36"/>
      <c r="U2" s="36"/>
      <c r="V2" s="36"/>
      <c r="W2" s="36"/>
      <c r="X2" s="36"/>
      <c r="Y2" s="36"/>
    </row>
    <row r="3" spans="1:31" ht="12.75" customHeight="1">
      <c r="A3" s="39"/>
      <c r="B3" s="190" t="s">
        <v>1</v>
      </c>
      <c r="C3" s="191"/>
      <c r="D3" s="192"/>
      <c r="E3" s="197" t="s">
        <v>14</v>
      </c>
      <c r="F3" s="197"/>
      <c r="G3" s="197"/>
      <c r="H3" s="190" t="s">
        <v>3</v>
      </c>
      <c r="I3" s="191"/>
      <c r="J3" s="192"/>
      <c r="K3" s="191" t="s">
        <v>4</v>
      </c>
      <c r="L3" s="191"/>
      <c r="M3" s="191"/>
      <c r="N3" s="190" t="s">
        <v>5</v>
      </c>
      <c r="O3" s="191"/>
      <c r="P3" s="192"/>
      <c r="Q3" s="191" t="s">
        <v>6</v>
      </c>
      <c r="R3" s="191"/>
      <c r="S3" s="191"/>
      <c r="T3" s="5"/>
      <c r="U3" s="36"/>
      <c r="V3" s="36"/>
      <c r="W3" s="36"/>
      <c r="X3" s="36"/>
      <c r="Y3" s="36"/>
    </row>
    <row r="4" spans="1:31" ht="15" customHeight="1">
      <c r="A4" s="6" t="s">
        <v>7</v>
      </c>
      <c r="B4" s="285">
        <v>7</v>
      </c>
      <c r="C4" s="286"/>
      <c r="D4" s="287"/>
      <c r="E4" s="282">
        <v>355</v>
      </c>
      <c r="F4" s="282"/>
      <c r="G4" s="282"/>
      <c r="H4" s="294">
        <v>1.05</v>
      </c>
      <c r="I4" s="295"/>
      <c r="J4" s="296"/>
      <c r="K4" s="295">
        <v>3.3</v>
      </c>
      <c r="L4" s="295"/>
      <c r="M4" s="295"/>
      <c r="N4" s="294">
        <v>6</v>
      </c>
      <c r="O4" s="295"/>
      <c r="P4" s="296"/>
      <c r="Q4" s="295">
        <v>22.5</v>
      </c>
      <c r="R4" s="295"/>
      <c r="S4" s="295"/>
      <c r="T4" s="40"/>
      <c r="U4" s="36"/>
      <c r="V4" s="36"/>
      <c r="W4" s="36"/>
      <c r="X4" s="36"/>
      <c r="Y4" s="36"/>
    </row>
    <row r="5" spans="1:31" ht="15" customHeight="1">
      <c r="A5" s="6" t="s">
        <v>8</v>
      </c>
      <c r="B5" s="285">
        <v>7.5</v>
      </c>
      <c r="C5" s="286"/>
      <c r="D5" s="287"/>
      <c r="E5" s="282">
        <v>420</v>
      </c>
      <c r="F5" s="282"/>
      <c r="G5" s="282"/>
      <c r="H5" s="294">
        <v>0.9</v>
      </c>
      <c r="I5" s="295"/>
      <c r="J5" s="296"/>
      <c r="K5" s="295">
        <v>2.9</v>
      </c>
      <c r="L5" s="295"/>
      <c r="M5" s="295"/>
      <c r="N5" s="294">
        <v>4.5</v>
      </c>
      <c r="O5" s="295"/>
      <c r="P5" s="296"/>
      <c r="Q5" s="295">
        <v>17.5</v>
      </c>
      <c r="R5" s="295"/>
      <c r="S5" s="295"/>
      <c r="T5" s="40"/>
      <c r="U5" s="36"/>
      <c r="V5" s="36"/>
      <c r="W5" s="36"/>
      <c r="X5" s="36"/>
      <c r="Y5" s="36"/>
    </row>
    <row r="6" spans="1:31" ht="15" customHeight="1" thickBot="1">
      <c r="A6" s="8" t="s">
        <v>9</v>
      </c>
      <c r="B6" s="288">
        <v>8.1999999999999993</v>
      </c>
      <c r="C6" s="289"/>
      <c r="D6" s="290"/>
      <c r="E6" s="283">
        <v>500</v>
      </c>
      <c r="F6" s="283"/>
      <c r="G6" s="283"/>
      <c r="H6" s="298">
        <v>0.7</v>
      </c>
      <c r="I6" s="297"/>
      <c r="J6" s="299"/>
      <c r="K6" s="297">
        <v>2.5</v>
      </c>
      <c r="L6" s="297"/>
      <c r="M6" s="297"/>
      <c r="N6" s="298">
        <v>3</v>
      </c>
      <c r="O6" s="297"/>
      <c r="P6" s="299"/>
      <c r="Q6" s="297">
        <v>12.5</v>
      </c>
      <c r="R6" s="297"/>
      <c r="S6" s="297"/>
      <c r="T6" s="40"/>
      <c r="U6" s="36"/>
      <c r="V6" s="36"/>
      <c r="W6" s="36"/>
      <c r="X6" s="36"/>
      <c r="Y6" s="36"/>
    </row>
    <row r="7" spans="1:31" ht="15" customHeight="1" thickBot="1">
      <c r="A7" s="30" t="s">
        <v>11</v>
      </c>
      <c r="B7" s="199" t="s">
        <v>1</v>
      </c>
      <c r="C7" s="200"/>
      <c r="D7" s="201"/>
      <c r="E7" s="200" t="s">
        <v>14</v>
      </c>
      <c r="F7" s="200"/>
      <c r="G7" s="200"/>
      <c r="H7" s="202" t="s">
        <v>3</v>
      </c>
      <c r="I7" s="203"/>
      <c r="J7" s="204"/>
      <c r="K7" s="203" t="s">
        <v>4</v>
      </c>
      <c r="L7" s="203"/>
      <c r="M7" s="203"/>
      <c r="N7" s="202" t="s">
        <v>5</v>
      </c>
      <c r="O7" s="203"/>
      <c r="P7" s="204"/>
      <c r="Q7" s="203" t="s">
        <v>6</v>
      </c>
      <c r="R7" s="203"/>
      <c r="S7" s="204"/>
      <c r="T7" s="29" t="s">
        <v>10</v>
      </c>
      <c r="U7" s="30" t="s">
        <v>9</v>
      </c>
      <c r="V7" s="31" t="s">
        <v>8</v>
      </c>
      <c r="W7" s="32" t="s">
        <v>7</v>
      </c>
      <c r="X7" s="36"/>
      <c r="Y7" s="36"/>
    </row>
    <row r="8" spans="1:31" ht="13.5" hidden="1" customHeight="1" thickBot="1">
      <c r="A8" s="5"/>
      <c r="B8" s="10"/>
      <c r="C8" s="11"/>
      <c r="D8" s="12"/>
      <c r="E8" s="13"/>
      <c r="F8" s="14"/>
      <c r="G8" s="15"/>
      <c r="H8" s="10"/>
      <c r="I8" s="11"/>
      <c r="J8" s="12"/>
      <c r="K8" s="16"/>
      <c r="L8" s="11"/>
      <c r="M8" s="17"/>
      <c r="N8" s="10"/>
      <c r="O8" s="11"/>
      <c r="P8" s="12"/>
      <c r="Q8" s="16"/>
      <c r="R8" s="11"/>
      <c r="S8" s="11"/>
      <c r="T8" s="27"/>
      <c r="U8" s="19"/>
      <c r="V8" s="18"/>
      <c r="W8" s="20"/>
      <c r="X8" s="36"/>
      <c r="Y8" s="36"/>
    </row>
    <row r="9" spans="1:31" ht="13.5" customHeight="1">
      <c r="A9" s="239" t="s">
        <v>79</v>
      </c>
      <c r="B9" s="291">
        <v>6.5</v>
      </c>
      <c r="C9" s="292"/>
      <c r="D9" s="293"/>
      <c r="E9" s="284">
        <v>353</v>
      </c>
      <c r="F9" s="284"/>
      <c r="G9" s="284"/>
      <c r="H9" s="268">
        <v>1.2</v>
      </c>
      <c r="I9" s="269"/>
      <c r="J9" s="270"/>
      <c r="K9" s="269">
        <v>3.47</v>
      </c>
      <c r="L9" s="269"/>
      <c r="M9" s="269"/>
      <c r="N9" s="268">
        <v>7.21</v>
      </c>
      <c r="O9" s="269"/>
      <c r="P9" s="270"/>
      <c r="Q9" s="272">
        <v>25.78</v>
      </c>
      <c r="R9" s="272"/>
      <c r="S9" s="272"/>
      <c r="T9" s="182" t="str">
        <f>IF(W9&gt;=4,"GOUD",IF(V9&gt;=4,"ZILVER",IF(U9&gt;=4,"BRONS","GROEN")))</f>
        <v>GOUD</v>
      </c>
      <c r="U9" s="274">
        <f>COUNTIF($B10:$S10,"B")</f>
        <v>6</v>
      </c>
      <c r="V9" s="276">
        <f>COUNTIF($B10:$S10,"Z")</f>
        <v>6</v>
      </c>
      <c r="W9" s="278">
        <f>COUNTIF($B10:$S10,"G")</f>
        <v>6</v>
      </c>
      <c r="X9" s="36"/>
      <c r="Y9" s="36"/>
    </row>
    <row r="10" spans="1:31" ht="13.5" customHeight="1" thickBot="1">
      <c r="A10" s="240"/>
      <c r="B10" s="148" t="str">
        <f>IF(B9=0,"-",IF(B9&lt;=B$4,"G","-"))</f>
        <v>G</v>
      </c>
      <c r="C10" s="149" t="str">
        <f>IF(B9=0,"-",IF(B9&lt;=B$5,"Z","-"))</f>
        <v>Z</v>
      </c>
      <c r="D10" s="150" t="str">
        <f>IF(B9=0,"-",IF(B9&lt;=B$6,"B","-"))</f>
        <v>B</v>
      </c>
      <c r="E10" s="148" t="str">
        <f>IF(E9=0,"-",IF(E9&lt;=E$4,"G","-"))</f>
        <v>G</v>
      </c>
      <c r="F10" s="149" t="str">
        <f>IF(E9=0,"-",IF(E9&lt;=E$5,"Z","-"))</f>
        <v>Z</v>
      </c>
      <c r="G10" s="150" t="str">
        <f>IF(E9=0,"-",IF(E9&lt;=E$6,"B","-"))</f>
        <v>B</v>
      </c>
      <c r="H10" s="148" t="str">
        <f>IF(H9=0,"-",IF(H9&gt;=H$4,"G","-"))</f>
        <v>G</v>
      </c>
      <c r="I10" s="149" t="str">
        <f>IF(H9=0,"-",IF(H9&gt;=H$5,"Z","-"))</f>
        <v>Z</v>
      </c>
      <c r="J10" s="150" t="str">
        <f>IF(H9=0,"-",IF(H9&gt;=H$6,"B","-"))</f>
        <v>B</v>
      </c>
      <c r="K10" s="148" t="str">
        <f>IF(K9=0,"-",IF(K9&gt;=K$4,"G","-"))</f>
        <v>G</v>
      </c>
      <c r="L10" s="149" t="str">
        <f>IF(K9=0,"-",IF(K9&gt;=K$5,"Z","-"))</f>
        <v>Z</v>
      </c>
      <c r="M10" s="150" t="str">
        <f>IF(K9=0,"-",IF(K9&gt;=K$6,"B","-"))</f>
        <v>B</v>
      </c>
      <c r="N10" s="148" t="str">
        <f>IF(N9=0,"-",IF(N9&gt;=N$4,"G","-"))</f>
        <v>G</v>
      </c>
      <c r="O10" s="149" t="str">
        <f>IF(N9=0,"-",IF(N9&gt;=N$5,"Z","-"))</f>
        <v>Z</v>
      </c>
      <c r="P10" s="150" t="str">
        <f>IF(N9=0,"-",IF(N9&gt;=N$6,"B","-"))</f>
        <v>B</v>
      </c>
      <c r="Q10" s="151" t="str">
        <f>IF(Q9=0,"-",IF(Q9&gt;=Q$4,"G","-"))</f>
        <v>G</v>
      </c>
      <c r="R10" s="152" t="str">
        <f>IF(Q9=0,"-",IF(Q9&gt;=Q$5,"Z","-"))</f>
        <v>Z</v>
      </c>
      <c r="S10" s="153" t="str">
        <f>IF(Q9=0,"-",IF(Q9&gt;=Q$6,"B","-"))</f>
        <v>B</v>
      </c>
      <c r="T10" s="183"/>
      <c r="U10" s="275"/>
      <c r="V10" s="277"/>
      <c r="W10" s="279"/>
      <c r="X10" s="36"/>
      <c r="Y10" s="36"/>
    </row>
    <row r="11" spans="1:31" ht="13.5" customHeight="1">
      <c r="A11" s="239" t="s">
        <v>73</v>
      </c>
      <c r="B11" s="291">
        <v>6.8</v>
      </c>
      <c r="C11" s="292"/>
      <c r="D11" s="293"/>
      <c r="E11" s="284">
        <v>427</v>
      </c>
      <c r="F11" s="284"/>
      <c r="G11" s="284"/>
      <c r="H11" s="268">
        <v>1.1000000000000001</v>
      </c>
      <c r="I11" s="269"/>
      <c r="J11" s="270"/>
      <c r="K11" s="269">
        <v>3.33</v>
      </c>
      <c r="L11" s="269"/>
      <c r="M11" s="269"/>
      <c r="N11" s="268">
        <v>5.64</v>
      </c>
      <c r="O11" s="269"/>
      <c r="P11" s="270"/>
      <c r="Q11" s="272">
        <v>29.29</v>
      </c>
      <c r="R11" s="272"/>
      <c r="S11" s="272"/>
      <c r="T11" s="182" t="str">
        <f>IF(W11&gt;=4,"GOUD",IF(V11&gt;=4,"ZILVER",IF(U11&gt;=4,"BRONS","GROEN")))</f>
        <v>GOUD</v>
      </c>
      <c r="U11" s="274">
        <f>COUNTIF($B12:$S12,"B")</f>
        <v>6</v>
      </c>
      <c r="V11" s="276">
        <f>COUNTIF($B12:$S12,"Z")</f>
        <v>5</v>
      </c>
      <c r="W11" s="278">
        <f>COUNTIF($B12:$S12,"G")</f>
        <v>4</v>
      </c>
      <c r="X11" s="36"/>
      <c r="Y11" s="36"/>
    </row>
    <row r="12" spans="1:31" ht="13.5" customHeight="1" thickBot="1">
      <c r="A12" s="240"/>
      <c r="B12" s="148" t="str">
        <f>IF(B11=0,"-",IF(B11&lt;=B$4,"G","-"))</f>
        <v>G</v>
      </c>
      <c r="C12" s="149" t="str">
        <f>IF(B11=0,"-",IF(B11&lt;=B$5,"Z","-"))</f>
        <v>Z</v>
      </c>
      <c r="D12" s="150" t="str">
        <f>IF(B11=0,"-",IF(B11&lt;=B$6,"B","-"))</f>
        <v>B</v>
      </c>
      <c r="E12" s="148" t="str">
        <f>IF(E11=0,"-",IF(E11&lt;=E$4,"G","-"))</f>
        <v>-</v>
      </c>
      <c r="F12" s="149" t="str">
        <f>IF(E11=0,"-",IF(E11&lt;=E$5,"Z","-"))</f>
        <v>-</v>
      </c>
      <c r="G12" s="150" t="str">
        <f>IF(E11=0,"-",IF(E11&lt;=E$6,"B","-"))</f>
        <v>B</v>
      </c>
      <c r="H12" s="148" t="str">
        <f>IF(H11=0,"-",IF(H11&gt;=H$4,"G","-"))</f>
        <v>G</v>
      </c>
      <c r="I12" s="149" t="str">
        <f>IF(H11=0,"-",IF(H11&gt;=H$5,"Z","-"))</f>
        <v>Z</v>
      </c>
      <c r="J12" s="150" t="str">
        <f>IF(H11=0,"-",IF(H11&gt;=H$6,"B","-"))</f>
        <v>B</v>
      </c>
      <c r="K12" s="148" t="str">
        <f>IF(K11=0,"-",IF(K11&gt;=K$4,"G","-"))</f>
        <v>G</v>
      </c>
      <c r="L12" s="149" t="str">
        <f>IF(K11=0,"-",IF(K11&gt;=K$5,"Z","-"))</f>
        <v>Z</v>
      </c>
      <c r="M12" s="150" t="str">
        <f>IF(K11=0,"-",IF(K11&gt;=K$6,"B","-"))</f>
        <v>B</v>
      </c>
      <c r="N12" s="148" t="str">
        <f>IF(N11=0,"-",IF(N11&gt;=N$4,"G","-"))</f>
        <v>-</v>
      </c>
      <c r="O12" s="149" t="str">
        <f>IF(N11=0,"-",IF(N11&gt;=N$5,"Z","-"))</f>
        <v>Z</v>
      </c>
      <c r="P12" s="150" t="str">
        <f>IF(N11=0,"-",IF(N11&gt;=N$6,"B","-"))</f>
        <v>B</v>
      </c>
      <c r="Q12" s="151" t="str">
        <f>IF(Q11=0,"-",IF(Q11&gt;=Q$4,"G","-"))</f>
        <v>G</v>
      </c>
      <c r="R12" s="152" t="str">
        <f>IF(Q11=0,"-",IF(Q11&gt;=Q$5,"Z","-"))</f>
        <v>Z</v>
      </c>
      <c r="S12" s="153" t="str">
        <f>IF(Q11=0,"-",IF(Q11&gt;=Q$6,"B","-"))</f>
        <v>B</v>
      </c>
      <c r="T12" s="183"/>
      <c r="U12" s="275"/>
      <c r="V12" s="277"/>
      <c r="W12" s="279"/>
      <c r="X12" s="36"/>
      <c r="Y12" s="36"/>
    </row>
    <row r="13" spans="1:31" ht="13.5" customHeight="1">
      <c r="A13" s="239" t="s">
        <v>95</v>
      </c>
      <c r="B13" s="291">
        <v>8.1</v>
      </c>
      <c r="C13" s="292"/>
      <c r="D13" s="293"/>
      <c r="E13" s="284">
        <v>447</v>
      </c>
      <c r="F13" s="284"/>
      <c r="G13" s="284"/>
      <c r="H13" s="268">
        <v>0.95</v>
      </c>
      <c r="I13" s="269"/>
      <c r="J13" s="270"/>
      <c r="K13" s="269">
        <v>2.52</v>
      </c>
      <c r="L13" s="269"/>
      <c r="M13" s="269"/>
      <c r="N13" s="268">
        <v>3.93</v>
      </c>
      <c r="O13" s="269"/>
      <c r="P13" s="270"/>
      <c r="Q13" s="272">
        <v>12.41</v>
      </c>
      <c r="R13" s="272"/>
      <c r="S13" s="272"/>
      <c r="T13" s="182" t="str">
        <f>IF(W13&gt;=4,"GOUD",IF(V13&gt;=4,"ZILVER",IF(U13&gt;=4,"BRONS","GROEN")))</f>
        <v>BRONS</v>
      </c>
      <c r="U13" s="274">
        <f>COUNTIF($B14:$S14,"B")</f>
        <v>5</v>
      </c>
      <c r="V13" s="276">
        <f>COUNTIF($B14:$S14,"Z")</f>
        <v>1</v>
      </c>
      <c r="W13" s="278">
        <f>COUNTIF($B14:$S14,"G")</f>
        <v>0</v>
      </c>
      <c r="X13" s="36"/>
      <c r="Y13"/>
      <c r="Z13"/>
      <c r="AA13"/>
      <c r="AB13"/>
      <c r="AC13"/>
      <c r="AD13"/>
      <c r="AE13"/>
    </row>
    <row r="14" spans="1:31" ht="13.5" customHeight="1" thickBot="1">
      <c r="A14" s="240"/>
      <c r="B14" s="148" t="str">
        <f>IF(B13=0,"-",IF(B13&lt;=B$4,"G","-"))</f>
        <v>-</v>
      </c>
      <c r="C14" s="149" t="str">
        <f>IF(B13=0,"-",IF(B13&lt;=B$5,"Z","-"))</f>
        <v>-</v>
      </c>
      <c r="D14" s="150" t="str">
        <f>IF(B13=0,"-",IF(B13&lt;=B$6,"B","-"))</f>
        <v>B</v>
      </c>
      <c r="E14" s="148" t="str">
        <f>IF(E13=0,"-",IF(E13&lt;=E$4,"G","-"))</f>
        <v>-</v>
      </c>
      <c r="F14" s="149" t="str">
        <f>IF(E13=0,"-",IF(E13&lt;=E$5,"Z","-"))</f>
        <v>-</v>
      </c>
      <c r="G14" s="150" t="str">
        <f>IF(E13=0,"-",IF(E13&lt;=E$6,"B","-"))</f>
        <v>B</v>
      </c>
      <c r="H14" s="148" t="str">
        <f>IF(H13=0,"-",IF(H13&gt;=H$4,"G","-"))</f>
        <v>-</v>
      </c>
      <c r="I14" s="149" t="str">
        <f>IF(H13=0,"-",IF(H13&gt;=H$5,"Z","-"))</f>
        <v>Z</v>
      </c>
      <c r="J14" s="150" t="str">
        <f>IF(H13=0,"-",IF(H13&gt;=H$6,"B","-"))</f>
        <v>B</v>
      </c>
      <c r="K14" s="148" t="str">
        <f>IF(K13=0,"-",IF(K13&gt;=K$4,"G","-"))</f>
        <v>-</v>
      </c>
      <c r="L14" s="149" t="str">
        <f>IF(K13=0,"-",IF(K13&gt;=K$5,"Z","-"))</f>
        <v>-</v>
      </c>
      <c r="M14" s="150" t="str">
        <f>IF(K13=0,"-",IF(K13&gt;=K$6,"B","-"))</f>
        <v>B</v>
      </c>
      <c r="N14" s="148" t="str">
        <f>IF(N13=0,"-",IF(N13&gt;=N$4,"G","-"))</f>
        <v>-</v>
      </c>
      <c r="O14" s="149" t="str">
        <f>IF(N13=0,"-",IF(N13&gt;=N$5,"Z","-"))</f>
        <v>-</v>
      </c>
      <c r="P14" s="150" t="str">
        <f>IF(N13=0,"-",IF(N13&gt;=N$6,"B","-"))</f>
        <v>B</v>
      </c>
      <c r="Q14" s="151" t="str">
        <f>IF(Q13=0,"-",IF(Q13&gt;=Q$4,"G","-"))</f>
        <v>-</v>
      </c>
      <c r="R14" s="152" t="str">
        <f>IF(Q13=0,"-",IF(Q13&gt;=Q$5,"Z","-"))</f>
        <v>-</v>
      </c>
      <c r="S14" s="153" t="str">
        <f>IF(Q13=0,"-",IF(Q13&gt;=Q$6,"B","-"))</f>
        <v>-</v>
      </c>
      <c r="T14" s="183"/>
      <c r="U14" s="275"/>
      <c r="V14" s="277"/>
      <c r="W14" s="279"/>
      <c r="X14" s="36"/>
      <c r="Y14"/>
      <c r="Z14"/>
      <c r="AA14"/>
      <c r="AB14"/>
      <c r="AC14"/>
      <c r="AD14"/>
      <c r="AE14"/>
    </row>
    <row r="15" spans="1:31" ht="13.5" customHeight="1">
      <c r="A15" s="239" t="s">
        <v>109</v>
      </c>
      <c r="B15" s="291">
        <v>7.9</v>
      </c>
      <c r="C15" s="292"/>
      <c r="D15" s="293"/>
      <c r="E15" s="284">
        <v>519</v>
      </c>
      <c r="F15" s="284"/>
      <c r="G15" s="284"/>
      <c r="H15" s="268">
        <v>1</v>
      </c>
      <c r="I15" s="269"/>
      <c r="J15" s="270"/>
      <c r="K15" s="269">
        <v>2.77</v>
      </c>
      <c r="L15" s="269"/>
      <c r="M15" s="269"/>
      <c r="N15" s="268">
        <v>4.13</v>
      </c>
      <c r="O15" s="269"/>
      <c r="P15" s="270"/>
      <c r="Q15" s="269">
        <v>11.86</v>
      </c>
      <c r="R15" s="269"/>
      <c r="S15" s="269"/>
      <c r="T15" s="301" t="str">
        <f>IF(W15&gt;=4,"GOUD",IF(V15&gt;=4,"ZILVER",IF(U15&gt;=4,"BRONS","GROEN")))</f>
        <v>BRONS</v>
      </c>
      <c r="U15" s="303">
        <f>COUNTIF($B16:$S16,"B")</f>
        <v>4</v>
      </c>
      <c r="V15" s="305">
        <f>COUNTIF($B16:$S16,"Z")</f>
        <v>1</v>
      </c>
      <c r="W15" s="280">
        <f>COUNTIF($B16:$S16,"G")</f>
        <v>0</v>
      </c>
      <c r="X15" s="36"/>
      <c r="Y15"/>
      <c r="Z15"/>
      <c r="AA15"/>
      <c r="AB15"/>
      <c r="AC15"/>
      <c r="AD15"/>
      <c r="AE15"/>
    </row>
    <row r="16" spans="1:31" ht="13.5" customHeight="1" thickBot="1">
      <c r="A16" s="240"/>
      <c r="B16" s="148" t="str">
        <f>IF(B15=0,"-",IF(B15&lt;=B$4,"G","-"))</f>
        <v>-</v>
      </c>
      <c r="C16" s="149" t="str">
        <f>IF(B15=0,"-",IF(B15&lt;=B$5,"Z","-"))</f>
        <v>-</v>
      </c>
      <c r="D16" s="150" t="str">
        <f>IF(B15=0,"-",IF(B15&lt;=B$6,"B","-"))</f>
        <v>B</v>
      </c>
      <c r="E16" s="148" t="str">
        <f>IF(E15=0,"-",IF(E15&lt;=E$4,"G","-"))</f>
        <v>-</v>
      </c>
      <c r="F16" s="149" t="str">
        <f>IF(E15=0,"-",IF(E15&lt;=E$5,"Z","-"))</f>
        <v>-</v>
      </c>
      <c r="G16" s="150" t="str">
        <f>IF(E15=0,"-",IF(E15&lt;=E$6,"B","-"))</f>
        <v>-</v>
      </c>
      <c r="H16" s="148" t="str">
        <f>IF(H15=0,"-",IF(H15&gt;=H$4,"G","-"))</f>
        <v>-</v>
      </c>
      <c r="I16" s="149" t="str">
        <f>IF(H15=0,"-",IF(H15&gt;=H$5,"Z","-"))</f>
        <v>Z</v>
      </c>
      <c r="J16" s="150" t="str">
        <f>IF(H15=0,"-",IF(H15&gt;=H$6,"B","-"))</f>
        <v>B</v>
      </c>
      <c r="K16" s="148" t="str">
        <f>IF(K15=0,"-",IF(K15&gt;=K$4,"G","-"))</f>
        <v>-</v>
      </c>
      <c r="L16" s="149" t="str">
        <f>IF(K15=0,"-",IF(K15&gt;=K$5,"Z","-"))</f>
        <v>-</v>
      </c>
      <c r="M16" s="150" t="str">
        <f>IF(K15=0,"-",IF(K15&gt;=K$6,"B","-"))</f>
        <v>B</v>
      </c>
      <c r="N16" s="148" t="str">
        <f>IF(N15=0,"-",IF(N15&gt;=N$4,"G","-"))</f>
        <v>-</v>
      </c>
      <c r="O16" s="149" t="str">
        <f>IF(N15=0,"-",IF(N15&gt;=N$5,"Z","-"))</f>
        <v>-</v>
      </c>
      <c r="P16" s="150" t="str">
        <f>IF(N15=0,"-",IF(N15&gt;=N$6,"B","-"))</f>
        <v>B</v>
      </c>
      <c r="Q16" s="148" t="str">
        <f>IF(Q15=0,"-",IF(Q15&gt;=Q$4,"G","-"))</f>
        <v>-</v>
      </c>
      <c r="R16" s="149" t="str">
        <f>IF(Q15=0,"-",IF(Q15&gt;=Q$5,"Z","-"))</f>
        <v>-</v>
      </c>
      <c r="S16" s="150" t="str">
        <f>IF(Q15=0,"-",IF(Q15&gt;=Q$6,"B","-"))</f>
        <v>-</v>
      </c>
      <c r="T16" s="302"/>
      <c r="U16" s="304"/>
      <c r="V16" s="306"/>
      <c r="W16" s="281"/>
      <c r="X16" s="36"/>
      <c r="Y16" s="36"/>
    </row>
    <row r="17" spans="1:25" ht="13.5" customHeight="1">
      <c r="A17" s="239" t="s">
        <v>110</v>
      </c>
      <c r="B17" s="291">
        <v>7.9</v>
      </c>
      <c r="C17" s="292"/>
      <c r="D17" s="293"/>
      <c r="E17" s="300">
        <v>517.28</v>
      </c>
      <c r="F17" s="300"/>
      <c r="G17" s="300"/>
      <c r="H17" s="268">
        <v>0.95</v>
      </c>
      <c r="I17" s="269"/>
      <c r="J17" s="270"/>
      <c r="K17" s="269">
        <v>2.8</v>
      </c>
      <c r="L17" s="269"/>
      <c r="M17" s="269"/>
      <c r="N17" s="214">
        <v>5.59</v>
      </c>
      <c r="O17" s="215"/>
      <c r="P17" s="216"/>
      <c r="Q17" s="269">
        <v>23.86</v>
      </c>
      <c r="R17" s="269"/>
      <c r="S17" s="269"/>
      <c r="T17" s="301" t="str">
        <f>IF(W17&gt;=4,"GOUD",IF(V17&gt;=4,"ZILVER",IF(U17&gt;=4,"BRONS","GROEN")))</f>
        <v>BRONS</v>
      </c>
      <c r="U17" s="303">
        <f>COUNTIF($B18:$S18,"B")</f>
        <v>5</v>
      </c>
      <c r="V17" s="305">
        <f>COUNTIF($B18:$S18,"Z")</f>
        <v>3</v>
      </c>
      <c r="W17" s="280">
        <f>COUNTIF($B18:$S18,"G")</f>
        <v>1</v>
      </c>
      <c r="X17" s="36"/>
      <c r="Y17" s="36"/>
    </row>
    <row r="18" spans="1:25" ht="13.5" customHeight="1" thickBot="1">
      <c r="A18" s="240"/>
      <c r="B18" s="148" t="str">
        <f>IF(B17=0,"-",IF(B17&lt;=B$4,"G","-"))</f>
        <v>-</v>
      </c>
      <c r="C18" s="149" t="str">
        <f>IF(B17=0,"-",IF(B17&lt;=B$5,"Z","-"))</f>
        <v>-</v>
      </c>
      <c r="D18" s="150" t="str">
        <f>IF(B17=0,"-",IF(B17&lt;=B$6,"B","-"))</f>
        <v>B</v>
      </c>
      <c r="E18" s="148" t="str">
        <f>IF(E17=0,"-",IF(E17&lt;=E$4,"G","-"))</f>
        <v>-</v>
      </c>
      <c r="F18" s="149" t="str">
        <f>IF(E17=0,"-",IF(E17&lt;=E$5,"Z","-"))</f>
        <v>-</v>
      </c>
      <c r="G18" s="150" t="str">
        <f>IF(E17=0,"-",IF(E17&lt;=E$6,"B","-"))</f>
        <v>-</v>
      </c>
      <c r="H18" s="148" t="str">
        <f>IF(H17=0,"-",IF(H17&gt;=H$4,"G","-"))</f>
        <v>-</v>
      </c>
      <c r="I18" s="149" t="str">
        <f>IF(H17=0,"-",IF(H17&gt;=H$5,"Z","-"))</f>
        <v>Z</v>
      </c>
      <c r="J18" s="150" t="str">
        <f>IF(H17=0,"-",IF(H17&gt;=H$6,"B","-"))</f>
        <v>B</v>
      </c>
      <c r="K18" s="148" t="str">
        <f>IF(K17=0,"-",IF(K17&gt;=K$4,"G","-"))</f>
        <v>-</v>
      </c>
      <c r="L18" s="149" t="str">
        <f>IF(K17=0,"-",IF(K17&gt;=K$5,"Z","-"))</f>
        <v>-</v>
      </c>
      <c r="M18" s="150" t="str">
        <f>IF(K17=0,"-",IF(K17&gt;=K$6,"B","-"))</f>
        <v>B</v>
      </c>
      <c r="N18" s="148" t="str">
        <f>IF(N17=0,"-",IF(N17&gt;=N$4,"G","-"))</f>
        <v>-</v>
      </c>
      <c r="O18" s="149" t="str">
        <f>IF(N17=0,"-",IF(N17&gt;=N$5,"Z","-"))</f>
        <v>Z</v>
      </c>
      <c r="P18" s="150" t="str">
        <f>IF(N17=0,"-",IF(N17&gt;=N$6,"B","-"))</f>
        <v>B</v>
      </c>
      <c r="Q18" s="148" t="str">
        <f>IF(Q17=0,"-",IF(Q17&gt;=Q$4,"G","-"))</f>
        <v>G</v>
      </c>
      <c r="R18" s="149" t="str">
        <f>IF(Q17=0,"-",IF(Q17&gt;=Q$5,"Z","-"))</f>
        <v>Z</v>
      </c>
      <c r="S18" s="150" t="str">
        <f>IF(Q17=0,"-",IF(Q17&gt;=Q$6,"B","-"))</f>
        <v>B</v>
      </c>
      <c r="T18" s="302"/>
      <c r="U18" s="304"/>
      <c r="V18" s="306"/>
      <c r="W18" s="281"/>
      <c r="X18" s="36"/>
      <c r="Y18" s="36"/>
    </row>
    <row r="19" spans="1:25" ht="13.5" customHeight="1">
      <c r="A19" s="239" t="s">
        <v>150</v>
      </c>
      <c r="B19" s="307">
        <v>7.3</v>
      </c>
      <c r="C19" s="308"/>
      <c r="D19" s="309"/>
      <c r="E19" s="284">
        <v>446</v>
      </c>
      <c r="F19" s="284"/>
      <c r="G19" s="284"/>
      <c r="H19" s="214">
        <v>0.9</v>
      </c>
      <c r="I19" s="215"/>
      <c r="J19" s="216"/>
      <c r="K19" s="215">
        <v>2.84</v>
      </c>
      <c r="L19" s="215"/>
      <c r="M19" s="215"/>
      <c r="N19" s="268">
        <v>4.2699999999999996</v>
      </c>
      <c r="O19" s="269"/>
      <c r="P19" s="270"/>
      <c r="Q19" s="215">
        <v>15.76</v>
      </c>
      <c r="R19" s="215"/>
      <c r="S19" s="215"/>
      <c r="T19" s="182" t="str">
        <f>IF(W19&gt;=4,"GOUD",IF(V19&gt;=4,"ZILVER",IF(U19&gt;=4,"BRONS","GROEN")))</f>
        <v>BRONS</v>
      </c>
      <c r="U19" s="274">
        <f>COUNTIF($B20:$S20,"B")</f>
        <v>6</v>
      </c>
      <c r="V19" s="276">
        <f>COUNTIF($B20:$S20,"Z")</f>
        <v>2</v>
      </c>
      <c r="W19" s="278">
        <f>COUNTIF($B20:$S20,"G")</f>
        <v>0</v>
      </c>
      <c r="X19" s="36"/>
      <c r="Y19" s="36"/>
    </row>
    <row r="20" spans="1:25" ht="13.5" customHeight="1" thickBot="1">
      <c r="A20" s="240"/>
      <c r="B20" s="148" t="str">
        <f>IF(B19=0,"-",IF(B19&lt;=B$4,"G","-"))</f>
        <v>-</v>
      </c>
      <c r="C20" s="149" t="str">
        <f>IF(B19=0,"-",IF(B19&lt;=B$5,"Z","-"))</f>
        <v>Z</v>
      </c>
      <c r="D20" s="150" t="str">
        <f>IF(B19=0,"-",IF(B19&lt;=B$6,"B","-"))</f>
        <v>B</v>
      </c>
      <c r="E20" s="148" t="str">
        <f>IF(E19=0,"-",IF(E19&lt;=E$4,"G","-"))</f>
        <v>-</v>
      </c>
      <c r="F20" s="149" t="str">
        <f>IF(E19=0,"-",IF(E19&lt;=E$5,"Z","-"))</f>
        <v>-</v>
      </c>
      <c r="G20" s="150" t="str">
        <f>IF(E19=0,"-",IF(E19&lt;=E$6,"B","-"))</f>
        <v>B</v>
      </c>
      <c r="H20" s="148" t="str">
        <f>IF(H19=0,"-",IF(H19&gt;=H$4,"G","-"))</f>
        <v>-</v>
      </c>
      <c r="I20" s="149" t="str">
        <f>IF(H19=0,"-",IF(H19&gt;=H$5,"Z","-"))</f>
        <v>Z</v>
      </c>
      <c r="J20" s="150" t="str">
        <f>IF(H19=0,"-",IF(H19&gt;=H$6,"B","-"))</f>
        <v>B</v>
      </c>
      <c r="K20" s="148" t="str">
        <f>IF(K19=0,"-",IF(K19&gt;=K$4,"G","-"))</f>
        <v>-</v>
      </c>
      <c r="L20" s="149" t="str">
        <f>IF(K19=0,"-",IF(K19&gt;=K$5,"Z","-"))</f>
        <v>-</v>
      </c>
      <c r="M20" s="150" t="str">
        <f>IF(K19=0,"-",IF(K19&gt;=K$6,"B","-"))</f>
        <v>B</v>
      </c>
      <c r="N20" s="148" t="str">
        <f>IF(N19=0,"-",IF(N19&gt;=N$4,"G","-"))</f>
        <v>-</v>
      </c>
      <c r="O20" s="149" t="str">
        <f>IF(N19=0,"-",IF(N19&gt;=N$5,"Z","-"))</f>
        <v>-</v>
      </c>
      <c r="P20" s="150" t="str">
        <f>IF(N19=0,"-",IF(N19&gt;=N$6,"B","-"))</f>
        <v>B</v>
      </c>
      <c r="Q20" s="151" t="str">
        <f>IF(Q19=0,"-",IF(Q19&gt;=Q$4,"G","-"))</f>
        <v>-</v>
      </c>
      <c r="R20" s="152" t="str">
        <f>IF(Q19=0,"-",IF(Q19&gt;=Q$5,"Z","-"))</f>
        <v>-</v>
      </c>
      <c r="S20" s="153" t="str">
        <f>IF(Q19=0,"-",IF(Q19&gt;=Q$6,"B","-"))</f>
        <v>B</v>
      </c>
      <c r="T20" s="183"/>
      <c r="U20" s="275"/>
      <c r="V20" s="277"/>
      <c r="W20" s="279"/>
      <c r="X20" s="36"/>
      <c r="Y20" s="36"/>
    </row>
    <row r="21" spans="1:25" ht="13.5" customHeight="1">
      <c r="A21" s="239"/>
      <c r="B21" s="291"/>
      <c r="C21" s="292"/>
      <c r="D21" s="293"/>
      <c r="E21" s="284"/>
      <c r="F21" s="284"/>
      <c r="G21" s="284"/>
      <c r="H21" s="268"/>
      <c r="I21" s="269"/>
      <c r="J21" s="270"/>
      <c r="K21" s="269"/>
      <c r="L21" s="269"/>
      <c r="M21" s="269"/>
      <c r="N21" s="268"/>
      <c r="O21" s="269"/>
      <c r="P21" s="270"/>
      <c r="Q21" s="272"/>
      <c r="R21" s="272"/>
      <c r="S21" s="272"/>
      <c r="T21" s="182" t="str">
        <f>IF(W21&gt;=4,"GOUD",IF(V21&gt;=4,"ZILVER",IF(U21&gt;=4,"BRONS","GROEN")))</f>
        <v>GROEN</v>
      </c>
      <c r="U21" s="274">
        <f>COUNTIF($B22:$S22,"B")</f>
        <v>0</v>
      </c>
      <c r="V21" s="276">
        <f>COUNTIF($B22:$S22,"Z")</f>
        <v>0</v>
      </c>
      <c r="W21" s="278">
        <f>COUNTIF($B22:$S22,"G")</f>
        <v>0</v>
      </c>
      <c r="X21" s="36"/>
      <c r="Y21" s="36"/>
    </row>
    <row r="22" spans="1:25" ht="13.5" customHeight="1" thickBot="1">
      <c r="A22" s="240"/>
      <c r="B22" s="148" t="str">
        <f>IF(B21=0,"-",IF(B21&lt;=B$4,"G","-"))</f>
        <v>-</v>
      </c>
      <c r="C22" s="149" t="str">
        <f>IF(B21=0,"-",IF(B21&lt;=B$5,"Z","-"))</f>
        <v>-</v>
      </c>
      <c r="D22" s="150" t="str">
        <f>IF(B21=0,"-",IF(B21&lt;=B$6,"B","-"))</f>
        <v>-</v>
      </c>
      <c r="E22" s="148" t="str">
        <f>IF(E21=0,"-",IF(E21&lt;=E$4,"G","-"))</f>
        <v>-</v>
      </c>
      <c r="F22" s="149" t="str">
        <f>IF(E21=0,"-",IF(E21&lt;=E$5,"Z","-"))</f>
        <v>-</v>
      </c>
      <c r="G22" s="150" t="str">
        <f>IF(E21=0,"-",IF(E21&lt;=E$6,"B","-"))</f>
        <v>-</v>
      </c>
      <c r="H22" s="148" t="str">
        <f>IF(H21=0,"-",IF(H21&gt;=H$4,"G","-"))</f>
        <v>-</v>
      </c>
      <c r="I22" s="149" t="str">
        <f>IF(H21=0,"-",IF(H21&gt;=H$5,"Z","-"))</f>
        <v>-</v>
      </c>
      <c r="J22" s="150" t="str">
        <f>IF(H21=0,"-",IF(H21&gt;=H$6,"B","-"))</f>
        <v>-</v>
      </c>
      <c r="K22" s="148" t="str">
        <f>IF(K21=0,"-",IF(K21&gt;=K$4,"G","-"))</f>
        <v>-</v>
      </c>
      <c r="L22" s="149" t="str">
        <f>IF(K21=0,"-",IF(K21&gt;=K$5,"Z","-"))</f>
        <v>-</v>
      </c>
      <c r="M22" s="150" t="str">
        <f>IF(K21=0,"-",IF(K21&gt;=K$6,"B","-"))</f>
        <v>-</v>
      </c>
      <c r="N22" s="148" t="str">
        <f>IF(N21=0,"-",IF(N21&gt;=N$4,"G","-"))</f>
        <v>-</v>
      </c>
      <c r="O22" s="149" t="str">
        <f>IF(N21=0,"-",IF(N21&gt;=N$5,"Z","-"))</f>
        <v>-</v>
      </c>
      <c r="P22" s="150" t="str">
        <f>IF(N21=0,"-",IF(N21&gt;=N$6,"B","-"))</f>
        <v>-</v>
      </c>
      <c r="Q22" s="151" t="str">
        <f>IF(Q21=0,"-",IF(Q21&gt;=Q$4,"G","-"))</f>
        <v>-</v>
      </c>
      <c r="R22" s="152" t="str">
        <f>IF(Q21=0,"-",IF(Q21&gt;=Q$5,"Z","-"))</f>
        <v>-</v>
      </c>
      <c r="S22" s="153" t="str">
        <f>IF(Q21=0,"-",IF(Q21&gt;=Q$6,"B","-"))</f>
        <v>-</v>
      </c>
      <c r="T22" s="183"/>
      <c r="U22" s="275"/>
      <c r="V22" s="277"/>
      <c r="W22" s="279"/>
      <c r="X22" s="36"/>
      <c r="Y22" s="36"/>
    </row>
    <row r="23" spans="1:25" ht="13.5" customHeight="1">
      <c r="A23" s="239"/>
      <c r="B23" s="291"/>
      <c r="C23" s="292"/>
      <c r="D23" s="293"/>
      <c r="E23" s="284"/>
      <c r="F23" s="284"/>
      <c r="G23" s="284"/>
      <c r="H23" s="268"/>
      <c r="I23" s="269"/>
      <c r="J23" s="270"/>
      <c r="K23" s="269"/>
      <c r="L23" s="269"/>
      <c r="M23" s="269"/>
      <c r="N23" s="268"/>
      <c r="O23" s="269"/>
      <c r="P23" s="270"/>
      <c r="Q23" s="272"/>
      <c r="R23" s="272"/>
      <c r="S23" s="272"/>
      <c r="T23" s="182" t="str">
        <f>IF(W23&gt;=4,"GOUD",IF(V23&gt;=4,"ZILVER",IF(U23&gt;=4,"BRONS","GROEN")))</f>
        <v>GROEN</v>
      </c>
      <c r="U23" s="274">
        <f>COUNTIF($B24:$S24,"B")</f>
        <v>0</v>
      </c>
      <c r="V23" s="276">
        <f>COUNTIF($B24:$S24,"Z")</f>
        <v>0</v>
      </c>
      <c r="W23" s="278">
        <f>COUNTIF($B24:$S24,"G")</f>
        <v>0</v>
      </c>
      <c r="X23" s="36"/>
      <c r="Y23" s="36"/>
    </row>
    <row r="24" spans="1:25" ht="13.5" customHeight="1" thickBot="1">
      <c r="A24" s="240"/>
      <c r="B24" s="148" t="str">
        <f>IF(B23=0,"-",IF(B23&lt;=B$4,"G","-"))</f>
        <v>-</v>
      </c>
      <c r="C24" s="149" t="str">
        <f>IF(B23=0,"-",IF(B23&lt;=B$5,"Z","-"))</f>
        <v>-</v>
      </c>
      <c r="D24" s="150" t="str">
        <f>IF(B23=0,"-",IF(B23&lt;=B$6,"B","-"))</f>
        <v>-</v>
      </c>
      <c r="E24" s="148" t="str">
        <f>IF(E23=0,"-",IF(E23&lt;=E$4,"G","-"))</f>
        <v>-</v>
      </c>
      <c r="F24" s="149" t="str">
        <f>IF(E23=0,"-",IF(E23&lt;=E$5,"Z","-"))</f>
        <v>-</v>
      </c>
      <c r="G24" s="150" t="str">
        <f>IF(E23=0,"-",IF(E23&lt;=E$6,"B","-"))</f>
        <v>-</v>
      </c>
      <c r="H24" s="148" t="str">
        <f>IF(H23=0,"-",IF(H23&gt;=H$4,"G","-"))</f>
        <v>-</v>
      </c>
      <c r="I24" s="149" t="str">
        <f>IF(H23=0,"-",IF(H23&gt;=H$5,"Z","-"))</f>
        <v>-</v>
      </c>
      <c r="J24" s="150" t="str">
        <f>IF(H23=0,"-",IF(H23&gt;=H$6,"B","-"))</f>
        <v>-</v>
      </c>
      <c r="K24" s="148" t="str">
        <f>IF(K23=0,"-",IF(K23&gt;=K$4,"G","-"))</f>
        <v>-</v>
      </c>
      <c r="L24" s="149" t="str">
        <f>IF(K23=0,"-",IF(K23&gt;=K$5,"Z","-"))</f>
        <v>-</v>
      </c>
      <c r="M24" s="150" t="str">
        <f>IF(K23=0,"-",IF(K23&gt;=K$6,"B","-"))</f>
        <v>-</v>
      </c>
      <c r="N24" s="148" t="str">
        <f>IF(N23=0,"-",IF(N23&gt;=N$4,"G","-"))</f>
        <v>-</v>
      </c>
      <c r="O24" s="149" t="str">
        <f>IF(N23=0,"-",IF(N23&gt;=N$5,"Z","-"))</f>
        <v>-</v>
      </c>
      <c r="P24" s="150" t="str">
        <f>IF(N23=0,"-",IF(N23&gt;=N$6,"B","-"))</f>
        <v>-</v>
      </c>
      <c r="Q24" s="151" t="str">
        <f>IF(Q23=0,"-",IF(Q23&gt;=Q$4,"G","-"))</f>
        <v>-</v>
      </c>
      <c r="R24" s="152" t="str">
        <f>IF(Q23=0,"-",IF(Q23&gt;=Q$5,"Z","-"))</f>
        <v>-</v>
      </c>
      <c r="S24" s="153" t="str">
        <f>IF(Q23=0,"-",IF(Q23&gt;=Q$6,"B","-"))</f>
        <v>-</v>
      </c>
      <c r="T24" s="183"/>
      <c r="U24" s="275"/>
      <c r="V24" s="277"/>
      <c r="W24" s="279"/>
      <c r="X24" s="36"/>
      <c r="Y24" s="36"/>
    </row>
    <row r="25" spans="1:25" ht="13.5" customHeight="1">
      <c r="A25" s="239"/>
      <c r="B25" s="291"/>
      <c r="C25" s="292"/>
      <c r="D25" s="293"/>
      <c r="E25" s="284"/>
      <c r="F25" s="284"/>
      <c r="G25" s="284"/>
      <c r="H25" s="268"/>
      <c r="I25" s="269"/>
      <c r="J25" s="270"/>
      <c r="K25" s="269"/>
      <c r="L25" s="269"/>
      <c r="M25" s="269"/>
      <c r="N25" s="268"/>
      <c r="O25" s="269"/>
      <c r="P25" s="270"/>
      <c r="Q25" s="272"/>
      <c r="R25" s="272"/>
      <c r="S25" s="272"/>
      <c r="T25" s="182" t="str">
        <f>IF(W25&gt;=4,"GOUD",IF(V25&gt;=4,"ZILVER",IF(U25&gt;=4,"BRONS","GROEN")))</f>
        <v>GROEN</v>
      </c>
      <c r="U25" s="274">
        <f>COUNTIF($B26:$S26,"B")</f>
        <v>0</v>
      </c>
      <c r="V25" s="276">
        <f>COUNTIF($B26:$S26,"Z")</f>
        <v>0</v>
      </c>
      <c r="W25" s="278">
        <f>COUNTIF($B26:$S26,"G")</f>
        <v>0</v>
      </c>
      <c r="X25" s="36"/>
      <c r="Y25" s="36"/>
    </row>
    <row r="26" spans="1:25" ht="13.5" customHeight="1" thickBot="1">
      <c r="A26" s="240"/>
      <c r="B26" s="148" t="str">
        <f>IF(B25=0,"-",IF(B25&lt;=B$4,"G","-"))</f>
        <v>-</v>
      </c>
      <c r="C26" s="149" t="str">
        <f>IF(B25=0,"-",IF(B25&lt;=B$5,"Z","-"))</f>
        <v>-</v>
      </c>
      <c r="D26" s="150" t="str">
        <f>IF(B25=0,"-",IF(B25&lt;=B$6,"B","-"))</f>
        <v>-</v>
      </c>
      <c r="E26" s="148" t="str">
        <f>IF(E25=0,"-",IF(E25&lt;=E$4,"G","-"))</f>
        <v>-</v>
      </c>
      <c r="F26" s="149" t="str">
        <f>IF(E25=0,"-",IF(E25&lt;=E$5,"Z","-"))</f>
        <v>-</v>
      </c>
      <c r="G26" s="150" t="str">
        <f>IF(E25=0,"-",IF(E25&lt;=E$6,"B","-"))</f>
        <v>-</v>
      </c>
      <c r="H26" s="148" t="str">
        <f>IF(H25=0,"-",IF(H25&gt;=H$4,"G","-"))</f>
        <v>-</v>
      </c>
      <c r="I26" s="149" t="str">
        <f>IF(H25=0,"-",IF(H25&gt;=H$5,"Z","-"))</f>
        <v>-</v>
      </c>
      <c r="J26" s="150" t="str">
        <f>IF(H25=0,"-",IF(H25&gt;=H$6,"B","-"))</f>
        <v>-</v>
      </c>
      <c r="K26" s="148" t="str">
        <f>IF(K25=0,"-",IF(K25&gt;=K$4,"G","-"))</f>
        <v>-</v>
      </c>
      <c r="L26" s="149" t="str">
        <f>IF(K25=0,"-",IF(K25&gt;=K$5,"Z","-"))</f>
        <v>-</v>
      </c>
      <c r="M26" s="150" t="str">
        <f>IF(K25=0,"-",IF(K25&gt;=K$6,"B","-"))</f>
        <v>-</v>
      </c>
      <c r="N26" s="148" t="str">
        <f>IF(N25=0,"-",IF(N25&gt;=N$4,"G","-"))</f>
        <v>-</v>
      </c>
      <c r="O26" s="149" t="str">
        <f>IF(N25=0,"-",IF(N25&gt;=N$5,"Z","-"))</f>
        <v>-</v>
      </c>
      <c r="P26" s="150" t="str">
        <f>IF(N25=0,"-",IF(N25&gt;=N$6,"B","-"))</f>
        <v>-</v>
      </c>
      <c r="Q26" s="151" t="str">
        <f>IF(Q25=0,"-",IF(Q25&gt;=Q$4,"G","-"))</f>
        <v>-</v>
      </c>
      <c r="R26" s="152" t="str">
        <f>IF(Q25=0,"-",IF(Q25&gt;=Q$5,"Z","-"))</f>
        <v>-</v>
      </c>
      <c r="S26" s="153" t="str">
        <f>IF(Q25=0,"-",IF(Q25&gt;=Q$6,"B","-"))</f>
        <v>-</v>
      </c>
      <c r="T26" s="183"/>
      <c r="U26" s="275"/>
      <c r="V26" s="277"/>
      <c r="W26" s="279"/>
      <c r="X26" s="36"/>
      <c r="Y26" s="36"/>
    </row>
    <row r="27" spans="1:25" ht="13.5" customHeight="1">
      <c r="A27" s="239"/>
      <c r="B27" s="291"/>
      <c r="C27" s="292"/>
      <c r="D27" s="293"/>
      <c r="E27" s="284"/>
      <c r="F27" s="284"/>
      <c r="G27" s="284"/>
      <c r="H27" s="268"/>
      <c r="I27" s="269"/>
      <c r="J27" s="270"/>
      <c r="K27" s="268"/>
      <c r="L27" s="269"/>
      <c r="M27" s="270"/>
      <c r="N27" s="268"/>
      <c r="O27" s="269"/>
      <c r="P27" s="270"/>
      <c r="Q27" s="271"/>
      <c r="R27" s="272"/>
      <c r="S27" s="273"/>
      <c r="T27" s="182" t="str">
        <f>IF(W27&gt;=4,"GOUD",IF(V27&gt;=4,"ZILVER",IF(U27&gt;=4,"BRONS","GROEN")))</f>
        <v>GROEN</v>
      </c>
      <c r="U27" s="274">
        <f>COUNTIF($B28:$S28,"B")</f>
        <v>0</v>
      </c>
      <c r="V27" s="276">
        <f>COUNTIF($B28:$S28,"Z")</f>
        <v>0</v>
      </c>
      <c r="W27" s="278">
        <f>COUNTIF($B28:$S28,"G")</f>
        <v>0</v>
      </c>
      <c r="X27" s="36"/>
      <c r="Y27" s="36"/>
    </row>
    <row r="28" spans="1:25" ht="13.5" customHeight="1" thickBot="1">
      <c r="A28" s="240"/>
      <c r="B28" s="148" t="str">
        <f>IF(B27=0,"-",IF(B27&lt;=B$4,"G","-"))</f>
        <v>-</v>
      </c>
      <c r="C28" s="149" t="str">
        <f>IF(B27=0,"-",IF(B27&lt;=B$5,"Z","-"))</f>
        <v>-</v>
      </c>
      <c r="D28" s="150" t="str">
        <f>IF(B27=0,"-",IF(B27&lt;=B$6,"B","-"))</f>
        <v>-</v>
      </c>
      <c r="E28" s="148" t="str">
        <f>IF(E27=0,"-",IF(E27&lt;=E$4,"G","-"))</f>
        <v>-</v>
      </c>
      <c r="F28" s="149" t="str">
        <f>IF(E27=0,"-",IF(E27&lt;=E$5,"Z","-"))</f>
        <v>-</v>
      </c>
      <c r="G28" s="150" t="str">
        <f>IF(E27=0,"-",IF(E27&lt;=E$6,"B","-"))</f>
        <v>-</v>
      </c>
      <c r="H28" s="148" t="str">
        <f>IF(H27=0,"-",IF(H27&gt;=H$4,"G","-"))</f>
        <v>-</v>
      </c>
      <c r="I28" s="149" t="str">
        <f>IF(H27=0,"-",IF(H27&gt;=H$5,"Z","-"))</f>
        <v>-</v>
      </c>
      <c r="J28" s="150" t="str">
        <f>IF(H27=0,"-",IF(H27&gt;=H$6,"B","-"))</f>
        <v>-</v>
      </c>
      <c r="K28" s="148" t="str">
        <f>IF(K27=0,"-",IF(K27&gt;=K$4,"G","-"))</f>
        <v>-</v>
      </c>
      <c r="L28" s="149" t="str">
        <f>IF(K27=0,"-",IF(K27&gt;=K$5,"Z","-"))</f>
        <v>-</v>
      </c>
      <c r="M28" s="150" t="str">
        <f>IF(K27=0,"-",IF(K27&gt;=K$6,"B","-"))</f>
        <v>-</v>
      </c>
      <c r="N28" s="148" t="str">
        <f>IF(N27=0,"-",IF(N27&gt;=N$4,"G","-"))</f>
        <v>-</v>
      </c>
      <c r="O28" s="149" t="str">
        <f>IF(N27=0,"-",IF(N27&gt;=N$5,"Z","-"))</f>
        <v>-</v>
      </c>
      <c r="P28" s="150" t="str">
        <f>IF(N27=0,"-",IF(N27&gt;=N$6,"B","-"))</f>
        <v>-</v>
      </c>
      <c r="Q28" s="151" t="str">
        <f>IF(Q27=0,"-",IF(Q27&gt;=Q$4,"G","-"))</f>
        <v>-</v>
      </c>
      <c r="R28" s="152" t="str">
        <f>IF(Q27=0,"-",IF(Q27&gt;=Q$5,"Z","-"))</f>
        <v>-</v>
      </c>
      <c r="S28" s="153" t="str">
        <f>IF(Q27=0,"-",IF(Q27&gt;=Q$6,"B","-"))</f>
        <v>-</v>
      </c>
      <c r="T28" s="183"/>
      <c r="U28" s="275"/>
      <c r="V28" s="277"/>
      <c r="W28" s="279"/>
      <c r="X28" s="36"/>
      <c r="Y28" s="36"/>
    </row>
    <row r="29" spans="1:25">
      <c r="A29" s="36"/>
      <c r="B29" s="22"/>
      <c r="C29" s="22"/>
      <c r="D29" s="22"/>
      <c r="E29" s="23"/>
      <c r="F29" s="23"/>
      <c r="G29" s="23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36"/>
      <c r="V29" s="36"/>
      <c r="W29" s="36"/>
      <c r="X29" s="36"/>
      <c r="Y29" s="36"/>
    </row>
    <row r="30" spans="1:25">
      <c r="A30" s="24" t="s">
        <v>20</v>
      </c>
      <c r="B30" s="22"/>
      <c r="C30" s="22"/>
      <c r="D30" s="22"/>
      <c r="E30" s="23"/>
      <c r="F30" s="23"/>
      <c r="G30" s="23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36"/>
      <c r="U30" s="36"/>
      <c r="V30" s="36"/>
      <c r="W30" s="36"/>
      <c r="X30" s="36"/>
      <c r="Y30" s="36"/>
    </row>
    <row r="31" spans="1:25">
      <c r="A31" s="21"/>
      <c r="B31" s="22"/>
      <c r="C31" s="22"/>
      <c r="D31" s="22"/>
      <c r="E31" s="23"/>
      <c r="F31" s="23"/>
      <c r="G31" s="23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36"/>
      <c r="V31" s="36"/>
      <c r="W31" s="36"/>
      <c r="X31" s="36"/>
      <c r="Y31" s="36"/>
    </row>
    <row r="32" spans="1:25">
      <c r="A32" s="21"/>
      <c r="B32" s="22"/>
      <c r="C32" s="22"/>
      <c r="D32" s="22"/>
      <c r="E32" s="23"/>
      <c r="F32" s="23"/>
      <c r="G32" s="23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36"/>
      <c r="V32" s="36"/>
      <c r="W32" s="36"/>
      <c r="X32" s="36"/>
      <c r="Y32" s="36"/>
    </row>
    <row r="33" spans="1:25">
      <c r="A33" s="21"/>
      <c r="B33" s="22"/>
      <c r="C33" s="22"/>
      <c r="D33" s="22"/>
      <c r="E33" s="23"/>
      <c r="F33" s="23"/>
      <c r="G33" s="23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36"/>
      <c r="V33" s="36"/>
      <c r="W33" s="36"/>
      <c r="X33" s="36"/>
      <c r="Y33" s="36"/>
    </row>
    <row r="34" spans="1:25">
      <c r="A34" s="21"/>
      <c r="B34" s="22"/>
      <c r="C34" s="22"/>
      <c r="D34" s="22"/>
      <c r="E34" s="23"/>
      <c r="F34" s="23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5">
      <c r="A35" s="25"/>
      <c r="B35" s="25"/>
      <c r="C35" s="25"/>
      <c r="D35" s="25"/>
      <c r="E35" s="26"/>
      <c r="F35" s="26"/>
      <c r="G35" s="26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</sheetData>
  <mergeCells count="140">
    <mergeCell ref="T17:T18"/>
    <mergeCell ref="U17:U18"/>
    <mergeCell ref="V17:V18"/>
    <mergeCell ref="W17:W18"/>
    <mergeCell ref="A19:A20"/>
    <mergeCell ref="B19:D19"/>
    <mergeCell ref="E19:G19"/>
    <mergeCell ref="H19:J19"/>
    <mergeCell ref="K19:M19"/>
    <mergeCell ref="N19:P19"/>
    <mergeCell ref="Q19:S19"/>
    <mergeCell ref="T19:T20"/>
    <mergeCell ref="U19:U20"/>
    <mergeCell ref="V19:V20"/>
    <mergeCell ref="W19:W20"/>
    <mergeCell ref="A27:A28"/>
    <mergeCell ref="B27:D27"/>
    <mergeCell ref="E27:G27"/>
    <mergeCell ref="V13:V14"/>
    <mergeCell ref="A11:A12"/>
    <mergeCell ref="B11:D11"/>
    <mergeCell ref="E11:G11"/>
    <mergeCell ref="H11:J11"/>
    <mergeCell ref="K11:M11"/>
    <mergeCell ref="N11:P11"/>
    <mergeCell ref="Q11:S11"/>
    <mergeCell ref="T11:T12"/>
    <mergeCell ref="N13:P13"/>
    <mergeCell ref="A15:A16"/>
    <mergeCell ref="B15:D15"/>
    <mergeCell ref="E15:G15"/>
    <mergeCell ref="H15:J15"/>
    <mergeCell ref="K15:M15"/>
    <mergeCell ref="N15:P15"/>
    <mergeCell ref="T15:T16"/>
    <mergeCell ref="U15:U16"/>
    <mergeCell ref="V15:V16"/>
    <mergeCell ref="A17:A18"/>
    <mergeCell ref="B17:D17"/>
    <mergeCell ref="A21:A22"/>
    <mergeCell ref="B21:D21"/>
    <mergeCell ref="A25:A26"/>
    <mergeCell ref="A23:A24"/>
    <mergeCell ref="T25:T26"/>
    <mergeCell ref="T23:T24"/>
    <mergeCell ref="A9:A10"/>
    <mergeCell ref="B9:D9"/>
    <mergeCell ref="E9:G9"/>
    <mergeCell ref="T9:T10"/>
    <mergeCell ref="K9:M9"/>
    <mergeCell ref="N9:P9"/>
    <mergeCell ref="Q21:S21"/>
    <mergeCell ref="T21:T22"/>
    <mergeCell ref="Q9:S9"/>
    <mergeCell ref="Q13:S13"/>
    <mergeCell ref="T13:T14"/>
    <mergeCell ref="K13:M13"/>
    <mergeCell ref="Q15:S15"/>
    <mergeCell ref="A13:A14"/>
    <mergeCell ref="B13:D13"/>
    <mergeCell ref="E13:G13"/>
    <mergeCell ref="H13:J13"/>
    <mergeCell ref="E17:G17"/>
    <mergeCell ref="N7:P7"/>
    <mergeCell ref="Q25:S25"/>
    <mergeCell ref="K25:M25"/>
    <mergeCell ref="N25:P25"/>
    <mergeCell ref="Q23:S23"/>
    <mergeCell ref="K23:M23"/>
    <mergeCell ref="N23:P23"/>
    <mergeCell ref="N21:P21"/>
    <mergeCell ref="K21:M21"/>
    <mergeCell ref="Q7:S7"/>
    <mergeCell ref="K7:M7"/>
    <mergeCell ref="K17:M17"/>
    <mergeCell ref="N17:P17"/>
    <mergeCell ref="Q17:S17"/>
    <mergeCell ref="H3:J3"/>
    <mergeCell ref="H4:J4"/>
    <mergeCell ref="K5:M5"/>
    <mergeCell ref="K6:M6"/>
    <mergeCell ref="H5:J5"/>
    <mergeCell ref="H6:J6"/>
    <mergeCell ref="K3:M3"/>
    <mergeCell ref="K4:M4"/>
    <mergeCell ref="Q3:S3"/>
    <mergeCell ref="Q4:S4"/>
    <mergeCell ref="Q5:S5"/>
    <mergeCell ref="Q6:S6"/>
    <mergeCell ref="N3:P3"/>
    <mergeCell ref="N4:P4"/>
    <mergeCell ref="N5:P5"/>
    <mergeCell ref="N6:P6"/>
    <mergeCell ref="H7:J7"/>
    <mergeCell ref="B25:D25"/>
    <mergeCell ref="E25:G25"/>
    <mergeCell ref="H25:J25"/>
    <mergeCell ref="B23:D23"/>
    <mergeCell ref="E23:G23"/>
    <mergeCell ref="H23:J23"/>
    <mergeCell ref="H21:J21"/>
    <mergeCell ref="H9:J9"/>
    <mergeCell ref="H17:J17"/>
    <mergeCell ref="E5:G5"/>
    <mergeCell ref="E6:G6"/>
    <mergeCell ref="E21:G21"/>
    <mergeCell ref="B3:D3"/>
    <mergeCell ref="B4:D4"/>
    <mergeCell ref="B5:D5"/>
    <mergeCell ref="B6:D6"/>
    <mergeCell ref="E3:G3"/>
    <mergeCell ref="E4:G4"/>
    <mergeCell ref="E7:G7"/>
    <mergeCell ref="B7:D7"/>
    <mergeCell ref="U9:U10"/>
    <mergeCell ref="V9:V10"/>
    <mergeCell ref="W9:W10"/>
    <mergeCell ref="U21:U22"/>
    <mergeCell ref="V21:V22"/>
    <mergeCell ref="W21:W22"/>
    <mergeCell ref="W13:W14"/>
    <mergeCell ref="U11:U12"/>
    <mergeCell ref="V11:V12"/>
    <mergeCell ref="W11:W12"/>
    <mergeCell ref="U13:U14"/>
    <mergeCell ref="W15:W16"/>
    <mergeCell ref="H27:J27"/>
    <mergeCell ref="K27:M27"/>
    <mergeCell ref="N27:P27"/>
    <mergeCell ref="Q27:S27"/>
    <mergeCell ref="U27:U28"/>
    <mergeCell ref="V23:V24"/>
    <mergeCell ref="W23:W24"/>
    <mergeCell ref="U25:U26"/>
    <mergeCell ref="V25:V26"/>
    <mergeCell ref="W25:W26"/>
    <mergeCell ref="V27:V28"/>
    <mergeCell ref="W27:W28"/>
    <mergeCell ref="T27:T28"/>
    <mergeCell ref="U23:U24"/>
  </mergeCells>
  <phoneticPr fontId="0" type="noConversion"/>
  <pageMargins left="0.75" right="0.75" top="1" bottom="1" header="0.5" footer="0.5"/>
  <pageSetup paperSize="9" orientation="portrait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3" enableFormatConditionsCalculation="0"/>
  <dimension ref="A1:AD31"/>
  <sheetViews>
    <sheetView workbookViewId="0">
      <pane ySplit="7" topLeftCell="A8" activePane="bottomLeft" state="frozen"/>
      <selection pane="bottomLeft" activeCell="Y16" sqref="Y16"/>
    </sheetView>
  </sheetViews>
  <sheetFormatPr baseColWidth="10" defaultColWidth="8.83203125" defaultRowHeight="13" x14ac:dyDescent="0"/>
  <cols>
    <col min="1" max="1" width="28.1640625" style="2" bestFit="1" customWidth="1"/>
    <col min="2" max="4" width="2.6640625" style="2" customWidth="1"/>
    <col min="5" max="7" width="2.6640625" style="3" customWidth="1"/>
    <col min="8" max="19" width="2.6640625" style="2" customWidth="1"/>
    <col min="20" max="20" width="9.5" style="2" bestFit="1" customWidth="1"/>
    <col min="21" max="21" width="8.83203125" style="2" customWidth="1"/>
    <col min="22" max="22" width="8.6640625" style="2" customWidth="1"/>
    <col min="23" max="23" width="7.5" style="2" customWidth="1"/>
    <col min="24" max="16384" width="8.83203125" style="2"/>
  </cols>
  <sheetData>
    <row r="1" spans="1:30" ht="16">
      <c r="A1" s="1" t="s">
        <v>16</v>
      </c>
    </row>
    <row r="2" spans="1:30" ht="12.75" customHeight="1" thickBot="1">
      <c r="A2" s="1"/>
    </row>
    <row r="3" spans="1:30" ht="12.75" customHeight="1">
      <c r="A3" s="4"/>
      <c r="B3" s="190" t="s">
        <v>17</v>
      </c>
      <c r="C3" s="191"/>
      <c r="D3" s="192"/>
      <c r="E3" s="197" t="s">
        <v>14</v>
      </c>
      <c r="F3" s="197"/>
      <c r="G3" s="197"/>
      <c r="H3" s="190" t="s">
        <v>3</v>
      </c>
      <c r="I3" s="191"/>
      <c r="J3" s="192"/>
      <c r="K3" s="191" t="s">
        <v>4</v>
      </c>
      <c r="L3" s="191"/>
      <c r="M3" s="191"/>
      <c r="N3" s="190" t="s">
        <v>5</v>
      </c>
      <c r="O3" s="191"/>
      <c r="P3" s="192"/>
      <c r="Q3" s="191" t="s">
        <v>6</v>
      </c>
      <c r="R3" s="191"/>
      <c r="S3" s="191"/>
      <c r="T3" s="5"/>
    </row>
    <row r="4" spans="1:30" ht="15" customHeight="1">
      <c r="A4" s="6" t="s">
        <v>7</v>
      </c>
      <c r="B4" s="193">
        <v>9.5</v>
      </c>
      <c r="C4" s="194"/>
      <c r="D4" s="195"/>
      <c r="E4" s="198">
        <v>400</v>
      </c>
      <c r="F4" s="198"/>
      <c r="G4" s="198"/>
      <c r="H4" s="210">
        <v>1.2</v>
      </c>
      <c r="I4" s="196"/>
      <c r="J4" s="211"/>
      <c r="K4" s="196">
        <v>3.6</v>
      </c>
      <c r="L4" s="196"/>
      <c r="M4" s="196"/>
      <c r="N4" s="210">
        <v>6</v>
      </c>
      <c r="O4" s="196"/>
      <c r="P4" s="211"/>
      <c r="Q4" s="196">
        <v>20</v>
      </c>
      <c r="R4" s="196"/>
      <c r="S4" s="196"/>
      <c r="T4" s="7"/>
    </row>
    <row r="5" spans="1:30" ht="15" customHeight="1">
      <c r="A5" s="6" t="s">
        <v>8</v>
      </c>
      <c r="B5" s="193">
        <v>10.5</v>
      </c>
      <c r="C5" s="194"/>
      <c r="D5" s="195"/>
      <c r="E5" s="198">
        <v>420</v>
      </c>
      <c r="F5" s="198"/>
      <c r="G5" s="198"/>
      <c r="H5" s="210">
        <v>1.05</v>
      </c>
      <c r="I5" s="196"/>
      <c r="J5" s="211"/>
      <c r="K5" s="196">
        <v>3.3</v>
      </c>
      <c r="L5" s="196"/>
      <c r="M5" s="196"/>
      <c r="N5" s="210">
        <v>4.5</v>
      </c>
      <c r="O5" s="196"/>
      <c r="P5" s="211"/>
      <c r="Q5" s="196">
        <v>15</v>
      </c>
      <c r="R5" s="196"/>
      <c r="S5" s="196"/>
      <c r="T5" s="7"/>
    </row>
    <row r="6" spans="1:30" ht="15" customHeight="1" thickBot="1">
      <c r="A6" s="8" t="s">
        <v>9</v>
      </c>
      <c r="B6" s="205">
        <v>11.5</v>
      </c>
      <c r="C6" s="206"/>
      <c r="D6" s="207"/>
      <c r="E6" s="208">
        <v>450</v>
      </c>
      <c r="F6" s="208"/>
      <c r="G6" s="208"/>
      <c r="H6" s="212">
        <v>0.9</v>
      </c>
      <c r="I6" s="209"/>
      <c r="J6" s="213"/>
      <c r="K6" s="209">
        <v>2.9</v>
      </c>
      <c r="L6" s="209"/>
      <c r="M6" s="209"/>
      <c r="N6" s="212">
        <v>3</v>
      </c>
      <c r="O6" s="209"/>
      <c r="P6" s="213"/>
      <c r="Q6" s="209">
        <v>10</v>
      </c>
      <c r="R6" s="209"/>
      <c r="S6" s="209"/>
      <c r="T6" s="7"/>
    </row>
    <row r="7" spans="1:30" ht="15" customHeight="1" thickBot="1">
      <c r="A7" s="30" t="s">
        <v>11</v>
      </c>
      <c r="B7" s="199" t="s">
        <v>17</v>
      </c>
      <c r="C7" s="200"/>
      <c r="D7" s="201"/>
      <c r="E7" s="200" t="s">
        <v>14</v>
      </c>
      <c r="F7" s="200"/>
      <c r="G7" s="200"/>
      <c r="H7" s="202" t="s">
        <v>3</v>
      </c>
      <c r="I7" s="203"/>
      <c r="J7" s="204"/>
      <c r="K7" s="203" t="s">
        <v>4</v>
      </c>
      <c r="L7" s="203"/>
      <c r="M7" s="203"/>
      <c r="N7" s="202" t="s">
        <v>5</v>
      </c>
      <c r="O7" s="203"/>
      <c r="P7" s="204"/>
      <c r="Q7" s="203" t="s">
        <v>6</v>
      </c>
      <c r="R7" s="203"/>
      <c r="S7" s="204"/>
      <c r="T7" s="29" t="s">
        <v>10</v>
      </c>
      <c r="U7" s="30" t="s">
        <v>9</v>
      </c>
      <c r="V7" s="31" t="s">
        <v>8</v>
      </c>
      <c r="W7" s="32" t="s">
        <v>7</v>
      </c>
    </row>
    <row r="8" spans="1:30" ht="13.5" hidden="1" customHeight="1" thickBot="1">
      <c r="A8" s="5"/>
      <c r="B8" s="10"/>
      <c r="C8" s="11"/>
      <c r="D8" s="12"/>
      <c r="E8" s="13"/>
      <c r="F8" s="14"/>
      <c r="G8" s="15"/>
      <c r="H8" s="10"/>
      <c r="I8" s="11"/>
      <c r="J8" s="12"/>
      <c r="K8" s="16"/>
      <c r="L8" s="11"/>
      <c r="M8" s="17"/>
      <c r="N8" s="10"/>
      <c r="O8" s="11"/>
      <c r="P8" s="12"/>
      <c r="Q8" s="16"/>
      <c r="R8" s="11"/>
      <c r="S8" s="11"/>
      <c r="T8" s="27"/>
      <c r="U8" s="19"/>
      <c r="V8" s="18"/>
      <c r="W8" s="20"/>
    </row>
    <row r="9" spans="1:30" ht="13.5" customHeight="1">
      <c r="A9" s="239" t="s">
        <v>67</v>
      </c>
      <c r="B9" s="251">
        <v>9.8000000000000007</v>
      </c>
      <c r="C9" s="252"/>
      <c r="D9" s="253"/>
      <c r="E9" s="315">
        <v>359</v>
      </c>
      <c r="F9" s="315"/>
      <c r="G9" s="315"/>
      <c r="H9" s="310">
        <v>1.1000000000000001</v>
      </c>
      <c r="I9" s="311"/>
      <c r="J9" s="312"/>
      <c r="K9" s="242">
        <v>3.55</v>
      </c>
      <c r="L9" s="242"/>
      <c r="M9" s="242"/>
      <c r="N9" s="244">
        <v>5.95</v>
      </c>
      <c r="O9" s="245"/>
      <c r="P9" s="246"/>
      <c r="Q9" s="320">
        <v>18.559999999999999</v>
      </c>
      <c r="R9" s="320"/>
      <c r="S9" s="320"/>
      <c r="T9" s="301" t="str">
        <f>IF(W9&gt;=4,"GOUD",IF(V9&gt;=4,"ZILVER",IF(U9&gt;=4,"BRONS","GROEN")))</f>
        <v>ZILVER</v>
      </c>
      <c r="U9" s="321">
        <f>COUNTIF($B10:$S10,"B")</f>
        <v>6</v>
      </c>
      <c r="V9" s="316">
        <f>COUNTIF($B10:$S10,"Z")</f>
        <v>6</v>
      </c>
      <c r="W9" s="318">
        <f>COUNTIF($B10:$S10,"G")</f>
        <v>1</v>
      </c>
    </row>
    <row r="10" spans="1:30" ht="13.5" customHeight="1" thickBot="1">
      <c r="A10" s="240"/>
      <c r="B10" s="133" t="str">
        <f>IF(B9=0,"-",IF(B9&lt;=B$4,"G","-"))</f>
        <v>-</v>
      </c>
      <c r="C10" s="134" t="str">
        <f>IF(B9=0,"-",IF(B9&lt;=B$5,"Z","-"))</f>
        <v>Z</v>
      </c>
      <c r="D10" s="135" t="str">
        <f>IF(B9=0,"-",IF(B9&lt;=B$6,"B","-"))</f>
        <v>B</v>
      </c>
      <c r="E10" s="133" t="str">
        <f>IF(E9=0,"-",IF(E9&lt;=E$4,"G","-"))</f>
        <v>G</v>
      </c>
      <c r="F10" s="134" t="str">
        <f>IF(E9=0,"-",IF(E9&lt;=E$5,"Z","-"))</f>
        <v>Z</v>
      </c>
      <c r="G10" s="135" t="str">
        <f>IF(E9=0,"-",IF(E9&lt;=E$6,"B","-"))</f>
        <v>B</v>
      </c>
      <c r="H10" s="133" t="str">
        <f>IF(H9=0,"-",IF(H9&gt;=H$4,"G","-"))</f>
        <v>-</v>
      </c>
      <c r="I10" s="134" t="str">
        <f>IF(H9=0,"-",IF(H9&gt;=H$5,"Z","-"))</f>
        <v>Z</v>
      </c>
      <c r="J10" s="135" t="str">
        <f>IF(H9=0,"-",IF(H9&gt;=H$6,"B","-"))</f>
        <v>B</v>
      </c>
      <c r="K10" s="133" t="str">
        <f>IF(K9=0,"-",IF(K9&gt;=K$4,"G","-"))</f>
        <v>-</v>
      </c>
      <c r="L10" s="134" t="str">
        <f>IF(K9=0,"-",IF(K9&gt;=K$5,"Z","-"))</f>
        <v>Z</v>
      </c>
      <c r="M10" s="135" t="str">
        <f>IF(K9=0,"-",IF(K9&gt;=K$6,"B","-"))</f>
        <v>B</v>
      </c>
      <c r="N10" s="133" t="str">
        <f>IF(N9=0,"-",IF(N9&gt;=N$4,"G","-"))</f>
        <v>-</v>
      </c>
      <c r="O10" s="134" t="str">
        <f>IF(N9=0,"-",IF(N9&gt;=N$5,"Z","-"))</f>
        <v>Z</v>
      </c>
      <c r="P10" s="135" t="str">
        <f>IF(N9=0,"-",IF(N9&gt;=N$6,"B","-"))</f>
        <v>B</v>
      </c>
      <c r="Q10" s="133" t="str">
        <f>IF(Q9=0,"-",IF(Q9&gt;=Q$4,"G","-"))</f>
        <v>-</v>
      </c>
      <c r="R10" s="134" t="str">
        <f>IF(Q9=0,"-",IF(Q9&gt;=Q$5,"Z","-"))</f>
        <v>Z</v>
      </c>
      <c r="S10" s="135" t="str">
        <f>IF(Q9=0,"-",IF(Q9&gt;=Q$6,"B","-"))</f>
        <v>B</v>
      </c>
      <c r="T10" s="302"/>
      <c r="U10" s="322"/>
      <c r="V10" s="317"/>
      <c r="W10" s="319"/>
      <c r="Y10"/>
      <c r="Z10"/>
      <c r="AA10"/>
      <c r="AB10"/>
      <c r="AC10"/>
      <c r="AD10"/>
    </row>
    <row r="11" spans="1:30" ht="13.5" customHeight="1">
      <c r="A11" s="239" t="s">
        <v>80</v>
      </c>
      <c r="B11" s="247"/>
      <c r="C11" s="248"/>
      <c r="D11" s="249"/>
      <c r="E11" s="250"/>
      <c r="F11" s="250"/>
      <c r="G11" s="250"/>
      <c r="H11" s="244">
        <v>1.3</v>
      </c>
      <c r="I11" s="245"/>
      <c r="J11" s="246"/>
      <c r="K11" s="244"/>
      <c r="L11" s="245"/>
      <c r="M11" s="246"/>
      <c r="N11" s="244">
        <v>5.4</v>
      </c>
      <c r="O11" s="245"/>
      <c r="P11" s="246"/>
      <c r="Q11" s="245"/>
      <c r="R11" s="245"/>
      <c r="S11" s="245"/>
      <c r="T11" s="182" t="str">
        <f>IF(W11&gt;=4,"GOUD",IF(V11&gt;=4,"ZILVER",IF(U11&gt;=4,"BRONS","GROEN")))</f>
        <v>GROEN</v>
      </c>
      <c r="U11" s="184">
        <f>COUNTIF($B12:$S12,"B")</f>
        <v>2</v>
      </c>
      <c r="V11" s="169">
        <f>COUNTIF($B12:$S12,"Z")</f>
        <v>2</v>
      </c>
      <c r="W11" s="171">
        <f>COUNTIF($B12:$S12,"G")</f>
        <v>1</v>
      </c>
      <c r="Y11"/>
      <c r="Z11"/>
      <c r="AA11"/>
      <c r="AB11"/>
      <c r="AC11"/>
      <c r="AD11"/>
    </row>
    <row r="12" spans="1:30" ht="13.5" customHeight="1" thickBot="1">
      <c r="A12" s="240"/>
      <c r="B12" s="133" t="str">
        <f>IF(B11=0,"-",IF(B11&lt;=B$4,"G","-"))</f>
        <v>-</v>
      </c>
      <c r="C12" s="134" t="str">
        <f>IF(B11=0,"-",IF(B11&lt;=B$5,"Z","-"))</f>
        <v>-</v>
      </c>
      <c r="D12" s="135" t="str">
        <f>IF(B11=0,"-",IF(B11&lt;=B$6,"B","-"))</f>
        <v>-</v>
      </c>
      <c r="E12" s="133" t="str">
        <f>IF(E11=0,"-",IF(E11&lt;=E$4,"G","-"))</f>
        <v>-</v>
      </c>
      <c r="F12" s="134" t="str">
        <f>IF(E11=0,"-",IF(E11&lt;=E$5,"Z","-"))</f>
        <v>-</v>
      </c>
      <c r="G12" s="135" t="str">
        <f>IF(E11=0,"-",IF(E11&lt;=E$6,"B","-"))</f>
        <v>-</v>
      </c>
      <c r="H12" s="133" t="str">
        <f>IF(H11=0,"-",IF(H11&gt;=H$4,"G","-"))</f>
        <v>G</v>
      </c>
      <c r="I12" s="134" t="str">
        <f>IF(H11=0,"-",IF(H11&gt;=H$5,"Z","-"))</f>
        <v>Z</v>
      </c>
      <c r="J12" s="135" t="str">
        <f>IF(H11=0,"-",IF(H11&gt;=H$6,"B","-"))</f>
        <v>B</v>
      </c>
      <c r="K12" s="133" t="str">
        <f>IF(K11=0,"-",IF(K11&gt;=K$4,"G","-"))</f>
        <v>-</v>
      </c>
      <c r="L12" s="134" t="str">
        <f>IF(K11=0,"-",IF(K11&gt;=K$5,"Z","-"))</f>
        <v>-</v>
      </c>
      <c r="M12" s="135" t="str">
        <f>IF(K11=0,"-",IF(K11&gt;=K$6,"B","-"))</f>
        <v>-</v>
      </c>
      <c r="N12" s="133" t="str">
        <f>IF(N11=0,"-",IF(N11&gt;=N$4,"G","-"))</f>
        <v>-</v>
      </c>
      <c r="O12" s="134" t="str">
        <f>IF(N11=0,"-",IF(N11&gt;=N$5,"Z","-"))</f>
        <v>Z</v>
      </c>
      <c r="P12" s="135" t="str">
        <f>IF(N11=0,"-",IF(N11&gt;=N$6,"B","-"))</f>
        <v>B</v>
      </c>
      <c r="Q12" s="133" t="str">
        <f>IF(Q11=0,"-",IF(Q11&gt;=Q$4,"G","-"))</f>
        <v>-</v>
      </c>
      <c r="R12" s="134" t="str">
        <f>IF(Q11=0,"-",IF(Q11&gt;=Q$5,"Z","-"))</f>
        <v>-</v>
      </c>
      <c r="S12" s="135" t="str">
        <f>IF(Q11=0,"-",IF(Q11&gt;=Q$6,"B","-"))</f>
        <v>-</v>
      </c>
      <c r="T12" s="183"/>
      <c r="U12" s="185"/>
      <c r="V12" s="170"/>
      <c r="W12" s="172"/>
      <c r="Y12"/>
      <c r="Z12"/>
      <c r="AA12"/>
      <c r="AB12"/>
      <c r="AC12"/>
      <c r="AD12"/>
    </row>
    <row r="13" spans="1:30" ht="13.5" customHeight="1">
      <c r="A13" s="239" t="s">
        <v>77</v>
      </c>
      <c r="B13" s="251">
        <v>9.6</v>
      </c>
      <c r="C13" s="252"/>
      <c r="D13" s="253"/>
      <c r="E13" s="250">
        <v>345.19</v>
      </c>
      <c r="F13" s="250"/>
      <c r="G13" s="250"/>
      <c r="H13" s="244">
        <v>1.2</v>
      </c>
      <c r="I13" s="245"/>
      <c r="J13" s="246"/>
      <c r="K13" s="245">
        <v>3.35</v>
      </c>
      <c r="L13" s="245"/>
      <c r="M13" s="245"/>
      <c r="N13" s="310">
        <v>5.17</v>
      </c>
      <c r="O13" s="311"/>
      <c r="P13" s="312"/>
      <c r="Q13" s="245">
        <v>15.07</v>
      </c>
      <c r="R13" s="245"/>
      <c r="S13" s="245"/>
      <c r="T13" s="182" t="str">
        <f>IF(W13&gt;=4,"GOUD",IF(V13&gt;=4,"ZILVER",IF(U13&gt;=4,"BRONS","GROEN")))</f>
        <v>ZILVER</v>
      </c>
      <c r="U13" s="184">
        <f>COUNTIF($B14:$S14,"B")</f>
        <v>6</v>
      </c>
      <c r="V13" s="169">
        <f>COUNTIF($B14:$S14,"Z")</f>
        <v>6</v>
      </c>
      <c r="W13" s="171">
        <f>COUNTIF($B14:$S14,"G")</f>
        <v>2</v>
      </c>
    </row>
    <row r="14" spans="1:30" ht="13.5" customHeight="1" thickBot="1">
      <c r="A14" s="240"/>
      <c r="B14" s="133" t="str">
        <f>IF(B13=0,"-",IF(B13&lt;=B$4,"G","-"))</f>
        <v>-</v>
      </c>
      <c r="C14" s="134" t="str">
        <f>IF(B13=0,"-",IF(B13&lt;=B$5,"Z","-"))</f>
        <v>Z</v>
      </c>
      <c r="D14" s="135" t="str">
        <f>IF(B13=0,"-",IF(B13&lt;=B$6,"B","-"))</f>
        <v>B</v>
      </c>
      <c r="E14" s="133" t="str">
        <f>IF(E13=0,"-",IF(E13&lt;=E$4,"G","-"))</f>
        <v>G</v>
      </c>
      <c r="F14" s="134" t="str">
        <f>IF(E13=0,"-",IF(E13&lt;=E$5,"Z","-"))</f>
        <v>Z</v>
      </c>
      <c r="G14" s="135" t="str">
        <f>IF(E13=0,"-",IF(E13&lt;=E$6,"B","-"))</f>
        <v>B</v>
      </c>
      <c r="H14" s="133" t="str">
        <f>IF(H13=0,"-",IF(H13&gt;=H$4,"G","-"))</f>
        <v>G</v>
      </c>
      <c r="I14" s="134" t="str">
        <f>IF(H13=0,"-",IF(H13&gt;=H$5,"Z","-"))</f>
        <v>Z</v>
      </c>
      <c r="J14" s="135" t="str">
        <f>IF(H13=0,"-",IF(H13&gt;=H$6,"B","-"))</f>
        <v>B</v>
      </c>
      <c r="K14" s="133" t="str">
        <f>IF(K13=0,"-",IF(K13&gt;=K$4,"G","-"))</f>
        <v>-</v>
      </c>
      <c r="L14" s="134" t="str">
        <f>IF(K13=0,"-",IF(K13&gt;=K$5,"Z","-"))</f>
        <v>Z</v>
      </c>
      <c r="M14" s="135" t="str">
        <f>IF(K13=0,"-",IF(K13&gt;=K$6,"B","-"))</f>
        <v>B</v>
      </c>
      <c r="N14" s="133" t="str">
        <f>IF(N13=0,"-",IF(N13&gt;=N$4,"G","-"))</f>
        <v>-</v>
      </c>
      <c r="O14" s="134" t="str">
        <f>IF(N13=0,"-",IF(N13&gt;=N$5,"Z","-"))</f>
        <v>Z</v>
      </c>
      <c r="P14" s="135" t="str">
        <f>IF(N13=0,"-",IF(N13&gt;=N$6,"B","-"))</f>
        <v>B</v>
      </c>
      <c r="Q14" s="133" t="str">
        <f>IF(Q13=0,"-",IF(Q13&gt;=Q$4,"G","-"))</f>
        <v>-</v>
      </c>
      <c r="R14" s="134" t="str">
        <f>IF(Q13=0,"-",IF(Q13&gt;=Q$5,"Z","-"))</f>
        <v>Z</v>
      </c>
      <c r="S14" s="135" t="str">
        <f>IF(Q13=0,"-",IF(Q13&gt;=Q$6,"B","-"))</f>
        <v>B</v>
      </c>
      <c r="T14" s="183"/>
      <c r="U14" s="185"/>
      <c r="V14" s="170"/>
      <c r="W14" s="172"/>
    </row>
    <row r="15" spans="1:30" ht="13.5" customHeight="1">
      <c r="A15" s="239" t="s">
        <v>93</v>
      </c>
      <c r="B15" s="251">
        <v>11.7</v>
      </c>
      <c r="C15" s="252"/>
      <c r="D15" s="253"/>
      <c r="E15" s="250">
        <v>501</v>
      </c>
      <c r="F15" s="250"/>
      <c r="G15" s="250"/>
      <c r="H15" s="244">
        <v>0.95</v>
      </c>
      <c r="I15" s="245"/>
      <c r="J15" s="246"/>
      <c r="K15" s="244">
        <v>2.4</v>
      </c>
      <c r="L15" s="245"/>
      <c r="M15" s="246"/>
      <c r="N15" s="244">
        <v>3.93</v>
      </c>
      <c r="O15" s="245"/>
      <c r="P15" s="246"/>
      <c r="Q15" s="245">
        <v>12.65</v>
      </c>
      <c r="R15" s="245"/>
      <c r="S15" s="245"/>
      <c r="T15" s="182" t="str">
        <f>IF(W15&gt;=4,"GOUD",IF(V15&gt;=4,"ZILVER",IF(U15&gt;=4,"BRONS","GROEN")))</f>
        <v>GROEN</v>
      </c>
      <c r="U15" s="184">
        <f>COUNTIF($B16:$S16,"B")</f>
        <v>3</v>
      </c>
      <c r="V15" s="169">
        <f>COUNTIF($B16:$S16,"Z")</f>
        <v>0</v>
      </c>
      <c r="W15" s="171">
        <f>COUNTIF($B16:$S16,"G")</f>
        <v>0</v>
      </c>
    </row>
    <row r="16" spans="1:30" ht="13.5" customHeight="1" thickBot="1">
      <c r="A16" s="240"/>
      <c r="B16" s="133" t="str">
        <f>IF(B15=0,"-",IF(B15&lt;=B$4,"G","-"))</f>
        <v>-</v>
      </c>
      <c r="C16" s="134" t="str">
        <f>IF(B15=0,"-",IF(B15&lt;=B$5,"Z","-"))</f>
        <v>-</v>
      </c>
      <c r="D16" s="135" t="str">
        <f>IF(B15=0,"-",IF(B15&lt;=B$6,"B","-"))</f>
        <v>-</v>
      </c>
      <c r="E16" s="133" t="str">
        <f>IF(E15=0,"-",IF(E15&lt;=E$4,"G","-"))</f>
        <v>-</v>
      </c>
      <c r="F16" s="134" t="str">
        <f>IF(E15=0,"-",IF(E15&lt;=E$5,"Z","-"))</f>
        <v>-</v>
      </c>
      <c r="G16" s="135" t="str">
        <f>IF(E15=0,"-",IF(E15&lt;=E$6,"B","-"))</f>
        <v>-</v>
      </c>
      <c r="H16" s="133" t="str">
        <f>IF(H15=0,"-",IF(H15&gt;=H$4,"G","-"))</f>
        <v>-</v>
      </c>
      <c r="I16" s="134" t="str">
        <f>IF(H15=0,"-",IF(H15&gt;=H$5,"Z","-"))</f>
        <v>-</v>
      </c>
      <c r="J16" s="135" t="str">
        <f>IF(H15=0,"-",IF(H15&gt;=H$6,"B","-"))</f>
        <v>B</v>
      </c>
      <c r="K16" s="133" t="str">
        <f>IF(K15=0,"-",IF(K15&gt;=K$4,"G","-"))</f>
        <v>-</v>
      </c>
      <c r="L16" s="134" t="str">
        <f>IF(K15=0,"-",IF(K15&gt;=K$5,"Z","-"))</f>
        <v>-</v>
      </c>
      <c r="M16" s="135" t="str">
        <f>IF(K15=0,"-",IF(K15&gt;=K$6,"B","-"))</f>
        <v>-</v>
      </c>
      <c r="N16" s="133" t="str">
        <f>IF(N15=0,"-",IF(N15&gt;=N$4,"G","-"))</f>
        <v>-</v>
      </c>
      <c r="O16" s="134" t="str">
        <f>IF(N15=0,"-",IF(N15&gt;=N$5,"Z","-"))</f>
        <v>-</v>
      </c>
      <c r="P16" s="135" t="str">
        <f>IF(N15=0,"-",IF(N15&gt;=N$6,"B","-"))</f>
        <v>B</v>
      </c>
      <c r="Q16" s="133" t="str">
        <f>IF(Q15=0,"-",IF(Q15&gt;=Q$4,"G","-"))</f>
        <v>-</v>
      </c>
      <c r="R16" s="134" t="str">
        <f>IF(Q15=0,"-",IF(Q15&gt;=Q$5,"Z","-"))</f>
        <v>-</v>
      </c>
      <c r="S16" s="135" t="str">
        <f>IF(Q15=0,"-",IF(Q15&gt;=Q$6,"B","-"))</f>
        <v>B</v>
      </c>
      <c r="T16" s="183"/>
      <c r="U16" s="185"/>
      <c r="V16" s="170"/>
      <c r="W16" s="172"/>
    </row>
    <row r="17" spans="1:23" ht="13.5" customHeight="1">
      <c r="A17" s="239" t="s">
        <v>118</v>
      </c>
      <c r="B17" s="251">
        <v>9.4</v>
      </c>
      <c r="C17" s="252"/>
      <c r="D17" s="253"/>
      <c r="E17" s="250">
        <v>418</v>
      </c>
      <c r="F17" s="250"/>
      <c r="G17" s="250"/>
      <c r="H17" s="244">
        <v>1.25</v>
      </c>
      <c r="I17" s="245"/>
      <c r="J17" s="246"/>
      <c r="K17" s="244">
        <v>3.67</v>
      </c>
      <c r="L17" s="245"/>
      <c r="M17" s="246"/>
      <c r="N17" s="244">
        <v>5.29</v>
      </c>
      <c r="O17" s="245"/>
      <c r="P17" s="246"/>
      <c r="Q17" s="245">
        <v>19.87</v>
      </c>
      <c r="R17" s="245"/>
      <c r="S17" s="245"/>
      <c r="T17" s="182" t="str">
        <f>IF(W17&gt;=4,"GOUD",IF(V17&gt;=4,"ZILVER",IF(U17&gt;=4,"BRONS","GROEN")))</f>
        <v>ZILVER</v>
      </c>
      <c r="U17" s="274">
        <f>COUNTIF($B18:$S18,"B")</f>
        <v>6</v>
      </c>
      <c r="V17" s="276">
        <f>COUNTIF($B18:$S18,"Z")</f>
        <v>6</v>
      </c>
      <c r="W17" s="278">
        <f>COUNTIF($B18:$S18,"G")</f>
        <v>3</v>
      </c>
    </row>
    <row r="18" spans="1:23" ht="13.5" customHeight="1" thickBot="1">
      <c r="A18" s="240"/>
      <c r="B18" s="133" t="str">
        <f>IF(B17=0,"-",IF(B17&lt;=B$4,"G","-"))</f>
        <v>G</v>
      </c>
      <c r="C18" s="134" t="str">
        <f>IF(B17=0,"-",IF(B17&lt;=B$5,"Z","-"))</f>
        <v>Z</v>
      </c>
      <c r="D18" s="135" t="str">
        <f>IF(B17=0,"-",IF(B17&lt;=B$6,"B","-"))</f>
        <v>B</v>
      </c>
      <c r="E18" s="133" t="str">
        <f>IF(E17=0,"-",IF(E17&lt;=E$4,"G","-"))</f>
        <v>-</v>
      </c>
      <c r="F18" s="134" t="str">
        <f>IF(E17=0,"-",IF(E17&lt;=E$5,"Z","-"))</f>
        <v>Z</v>
      </c>
      <c r="G18" s="135" t="str">
        <f>IF(E17=0,"-",IF(E17&lt;=E$6,"B","-"))</f>
        <v>B</v>
      </c>
      <c r="H18" s="133" t="str">
        <f>IF(H17=0,"-",IF(H17&gt;=H$4,"G","-"))</f>
        <v>G</v>
      </c>
      <c r="I18" s="134" t="str">
        <f>IF(H17=0,"-",IF(H17&gt;=H$5,"Z","-"))</f>
        <v>Z</v>
      </c>
      <c r="J18" s="135" t="str">
        <f>IF(H17=0,"-",IF(H17&gt;=H$6,"B","-"))</f>
        <v>B</v>
      </c>
      <c r="K18" s="133" t="str">
        <f>IF(K17=0,"-",IF(K17&gt;=K$4,"G","-"))</f>
        <v>G</v>
      </c>
      <c r="L18" s="134" t="str">
        <f>IF(K17=0,"-",IF(K17&gt;=K$5,"Z","-"))</f>
        <v>Z</v>
      </c>
      <c r="M18" s="135" t="str">
        <f>IF(K17=0,"-",IF(K17&gt;=K$6,"B","-"))</f>
        <v>B</v>
      </c>
      <c r="N18" s="133" t="str">
        <f>IF(N17=0,"-",IF(N17&gt;=N$4,"G","-"))</f>
        <v>-</v>
      </c>
      <c r="O18" s="134" t="str">
        <f>IF(N17=0,"-",IF(N17&gt;=N$5,"Z","-"))</f>
        <v>Z</v>
      </c>
      <c r="P18" s="135" t="str">
        <f>IF(N17=0,"-",IF(N17&gt;=N$6,"B","-"))</f>
        <v>B</v>
      </c>
      <c r="Q18" s="133" t="str">
        <f>IF(Q17=0,"-",IF(Q17&gt;=Q$4,"G","-"))</f>
        <v>-</v>
      </c>
      <c r="R18" s="134" t="str">
        <f>IF(Q17=0,"-",IF(Q17&gt;=Q$5,"Z","-"))</f>
        <v>Z</v>
      </c>
      <c r="S18" s="135" t="str">
        <f>IF(Q17=0,"-",IF(Q17&gt;=Q$6,"B","-"))</f>
        <v>B</v>
      </c>
      <c r="T18" s="183"/>
      <c r="U18" s="275"/>
      <c r="V18" s="277"/>
      <c r="W18" s="279"/>
    </row>
    <row r="19" spans="1:23">
      <c r="A19" s="313" t="s">
        <v>134</v>
      </c>
      <c r="B19" s="251">
        <v>10.3</v>
      </c>
      <c r="C19" s="252"/>
      <c r="D19" s="253"/>
      <c r="E19" s="250">
        <v>351</v>
      </c>
      <c r="F19" s="250"/>
      <c r="G19" s="250"/>
      <c r="H19" s="244">
        <v>0.95</v>
      </c>
      <c r="I19" s="245"/>
      <c r="J19" s="246"/>
      <c r="K19" s="245">
        <v>3.23</v>
      </c>
      <c r="L19" s="245"/>
      <c r="M19" s="245"/>
      <c r="N19" s="244">
        <v>4.75</v>
      </c>
      <c r="O19" s="245"/>
      <c r="P19" s="246"/>
      <c r="Q19" s="245">
        <v>18.7</v>
      </c>
      <c r="R19" s="245"/>
      <c r="S19" s="245"/>
      <c r="T19" s="182" t="str">
        <f>IF(W19&gt;=4,"GOUD",IF(V19&gt;=4,"ZILVER",IF(U19&gt;=4,"BRONS","GROEN")))</f>
        <v>ZILVER</v>
      </c>
      <c r="U19" s="184">
        <f>COUNTIF($B20:$S20,"B")</f>
        <v>6</v>
      </c>
      <c r="V19" s="169">
        <f>COUNTIF($B20:$S20,"Z")</f>
        <v>4</v>
      </c>
      <c r="W19" s="171">
        <f>COUNTIF($B20:$S20,"G")</f>
        <v>1</v>
      </c>
    </row>
    <row r="20" spans="1:23" ht="14" thickBot="1">
      <c r="A20" s="314"/>
      <c r="B20" s="133" t="str">
        <f>IF(B19=0,"-",IF(B19&lt;=B$4,"G","-"))</f>
        <v>-</v>
      </c>
      <c r="C20" s="134" t="str">
        <f>IF(B19=0,"-",IF(B19&lt;=B$5,"Z","-"))</f>
        <v>Z</v>
      </c>
      <c r="D20" s="135" t="str">
        <f>IF(B19=0,"-",IF(B19&lt;=B$6,"B","-"))</f>
        <v>B</v>
      </c>
      <c r="E20" s="133" t="str">
        <f>IF(E19=0,"-",IF(E19&lt;=E$4,"G","-"))</f>
        <v>G</v>
      </c>
      <c r="F20" s="134" t="str">
        <f>IF(E19=0,"-",IF(E19&lt;=E$5,"Z","-"))</f>
        <v>Z</v>
      </c>
      <c r="G20" s="135" t="str">
        <f>IF(E19=0,"-",IF(E19&lt;=E$6,"B","-"))</f>
        <v>B</v>
      </c>
      <c r="H20" s="133" t="str">
        <f>IF(H19=0,"-",IF(H19&gt;=H$4,"G","-"))</f>
        <v>-</v>
      </c>
      <c r="I20" s="134" t="str">
        <f>IF(H19=0,"-",IF(H19&gt;=H$5,"Z","-"))</f>
        <v>-</v>
      </c>
      <c r="J20" s="135" t="str">
        <f>IF(H19=0,"-",IF(H19&gt;=H$6,"B","-"))</f>
        <v>B</v>
      </c>
      <c r="K20" s="133" t="str">
        <f>IF(K19=0,"-",IF(K19&gt;=K$4,"G","-"))</f>
        <v>-</v>
      </c>
      <c r="L20" s="134" t="str">
        <f>IF(K19=0,"-",IF(K19&gt;=K$5,"Z","-"))</f>
        <v>-</v>
      </c>
      <c r="M20" s="135" t="str">
        <f>IF(K19=0,"-",IF(K19&gt;=K$6,"B","-"))</f>
        <v>B</v>
      </c>
      <c r="N20" s="133" t="str">
        <f>IF(N19=0,"-",IF(N19&gt;=N$4,"G","-"))</f>
        <v>-</v>
      </c>
      <c r="O20" s="134" t="str">
        <f>IF(N19=0,"-",IF(N19&gt;=N$5,"Z","-"))</f>
        <v>Z</v>
      </c>
      <c r="P20" s="135" t="str">
        <f>IF(N19=0,"-",IF(N19&gt;=N$6,"B","-"))</f>
        <v>B</v>
      </c>
      <c r="Q20" s="133" t="str">
        <f>IF(Q19=0,"-",IF(Q19&gt;=Q$4,"G","-"))</f>
        <v>-</v>
      </c>
      <c r="R20" s="134" t="str">
        <f>IF(Q19=0,"-",IF(Q19&gt;=Q$5,"Z","-"))</f>
        <v>Z</v>
      </c>
      <c r="S20" s="135" t="str">
        <f>IF(Q19=0,"-",IF(Q19&gt;=Q$6,"B","-"))</f>
        <v>B</v>
      </c>
      <c r="T20" s="183"/>
      <c r="U20" s="185"/>
      <c r="V20" s="170"/>
      <c r="W20" s="172"/>
    </row>
    <row r="21" spans="1:23">
      <c r="A21" s="313" t="s">
        <v>151</v>
      </c>
      <c r="B21" s="251">
        <v>10.8</v>
      </c>
      <c r="C21" s="252"/>
      <c r="D21" s="253"/>
      <c r="E21" s="250">
        <v>419</v>
      </c>
      <c r="F21" s="250"/>
      <c r="G21" s="250"/>
      <c r="H21" s="244">
        <v>0.95</v>
      </c>
      <c r="I21" s="245"/>
      <c r="J21" s="246"/>
      <c r="K21" s="245">
        <v>2.85</v>
      </c>
      <c r="L21" s="245"/>
      <c r="M21" s="245"/>
      <c r="N21" s="244">
        <v>4.51</v>
      </c>
      <c r="O21" s="245"/>
      <c r="P21" s="246"/>
      <c r="Q21" s="245">
        <v>10.15</v>
      </c>
      <c r="R21" s="245"/>
      <c r="S21" s="245"/>
      <c r="T21" s="182" t="str">
        <f>IF(W21&gt;=4,"GOUD",IF(V21&gt;=4,"ZILVER",IF(U21&gt;=4,"BRONS","GROEN")))</f>
        <v>BRONS</v>
      </c>
      <c r="U21" s="184">
        <f>COUNTIF($B22:$S22,"B")</f>
        <v>5</v>
      </c>
      <c r="V21" s="169">
        <f>COUNTIF($B22:$S22,"Z")</f>
        <v>2</v>
      </c>
      <c r="W21" s="171">
        <f>COUNTIF($B22:$S22,"G")</f>
        <v>0</v>
      </c>
    </row>
    <row r="22" spans="1:23" ht="14" thickBot="1">
      <c r="A22" s="314"/>
      <c r="B22" s="133" t="str">
        <f>IF(B21=0,"-",IF(B21&lt;=B$4,"G","-"))</f>
        <v>-</v>
      </c>
      <c r="C22" s="134" t="str">
        <f>IF(B21=0,"-",IF(B21&lt;=B$5,"Z","-"))</f>
        <v>-</v>
      </c>
      <c r="D22" s="135" t="str">
        <f>IF(B21=0,"-",IF(B21&lt;=B$6,"B","-"))</f>
        <v>B</v>
      </c>
      <c r="E22" s="133" t="str">
        <f>IF(E21=0,"-",IF(E21&lt;=E$4,"G","-"))</f>
        <v>-</v>
      </c>
      <c r="F22" s="134" t="str">
        <f>IF(E21=0,"-",IF(E21&lt;=E$5,"Z","-"))</f>
        <v>Z</v>
      </c>
      <c r="G22" s="135" t="str">
        <f>IF(E21=0,"-",IF(E21&lt;=E$6,"B","-"))</f>
        <v>B</v>
      </c>
      <c r="H22" s="133" t="str">
        <f>IF(H21=0,"-",IF(H21&gt;=H$4,"G","-"))</f>
        <v>-</v>
      </c>
      <c r="I22" s="134" t="str">
        <f>IF(H21=0,"-",IF(H21&gt;=H$5,"Z","-"))</f>
        <v>-</v>
      </c>
      <c r="J22" s="135" t="str">
        <f>IF(H21=0,"-",IF(H21&gt;=H$6,"B","-"))</f>
        <v>B</v>
      </c>
      <c r="K22" s="133" t="str">
        <f>IF(K21=0,"-",IF(K21&gt;=K$4,"G","-"))</f>
        <v>-</v>
      </c>
      <c r="L22" s="134" t="str">
        <f>IF(K21=0,"-",IF(K21&gt;=K$5,"Z","-"))</f>
        <v>-</v>
      </c>
      <c r="M22" s="135" t="str">
        <f>IF(K21=0,"-",IF(K21&gt;=K$6,"B","-"))</f>
        <v>-</v>
      </c>
      <c r="N22" s="133" t="str">
        <f>IF(N21=0,"-",IF(N21&gt;=N$4,"G","-"))</f>
        <v>-</v>
      </c>
      <c r="O22" s="134" t="str">
        <f>IF(N21=0,"-",IF(N21&gt;=N$5,"Z","-"))</f>
        <v>Z</v>
      </c>
      <c r="P22" s="135" t="str">
        <f>IF(N21=0,"-",IF(N21&gt;=N$6,"B","-"))</f>
        <v>B</v>
      </c>
      <c r="Q22" s="133" t="str">
        <f>IF(Q21=0,"-",IF(Q21&gt;=Q$4,"G","-"))</f>
        <v>-</v>
      </c>
      <c r="R22" s="134" t="str">
        <f>IF(Q21=0,"-",IF(Q21&gt;=Q$5,"Z","-"))</f>
        <v>-</v>
      </c>
      <c r="S22" s="135" t="str">
        <f>IF(Q21=0,"-",IF(Q21&gt;=Q$6,"B","-"))</f>
        <v>B</v>
      </c>
      <c r="T22" s="183"/>
      <c r="U22" s="185"/>
      <c r="V22" s="170"/>
      <c r="W22" s="172"/>
    </row>
    <row r="23" spans="1:23">
      <c r="A23" s="313" t="s">
        <v>152</v>
      </c>
      <c r="B23" s="251">
        <v>11.2</v>
      </c>
      <c r="C23" s="252"/>
      <c r="D23" s="253"/>
      <c r="E23" s="250">
        <v>431</v>
      </c>
      <c r="F23" s="250"/>
      <c r="G23" s="250"/>
      <c r="H23" s="244">
        <v>0.95</v>
      </c>
      <c r="I23" s="245"/>
      <c r="J23" s="246"/>
      <c r="K23" s="245">
        <v>2.8</v>
      </c>
      <c r="L23" s="245"/>
      <c r="M23" s="245"/>
      <c r="N23" s="244">
        <v>4.51</v>
      </c>
      <c r="O23" s="245"/>
      <c r="P23" s="246"/>
      <c r="Q23" s="245">
        <v>12.98</v>
      </c>
      <c r="R23" s="245"/>
      <c r="S23" s="245"/>
      <c r="T23" s="182" t="str">
        <f>IF(W23&gt;=4,"GOUD",IF(V23&gt;=4,"ZILVER",IF(U23&gt;=4,"BRONS","GROEN")))</f>
        <v>BRONS</v>
      </c>
      <c r="U23" s="184">
        <f>COUNTIF($B24:$S24,"B")</f>
        <v>5</v>
      </c>
      <c r="V23" s="169">
        <f>COUNTIF($B24:$S24,"Z")</f>
        <v>1</v>
      </c>
      <c r="W23" s="171">
        <f>COUNTIF($B24:$S24,"G")</f>
        <v>0</v>
      </c>
    </row>
    <row r="24" spans="1:23" ht="14" thickBot="1">
      <c r="A24" s="314"/>
      <c r="B24" s="133" t="str">
        <f>IF(B23=0,"-",IF(B23&lt;=B$4,"G","-"))</f>
        <v>-</v>
      </c>
      <c r="C24" s="134" t="str">
        <f>IF(B23=0,"-",IF(B23&lt;=B$5,"Z","-"))</f>
        <v>-</v>
      </c>
      <c r="D24" s="135" t="str">
        <f>IF(B23=0,"-",IF(B23&lt;=B$6,"B","-"))</f>
        <v>B</v>
      </c>
      <c r="E24" s="133" t="str">
        <f>IF(E23=0,"-",IF(E23&lt;=E$4,"G","-"))</f>
        <v>-</v>
      </c>
      <c r="F24" s="134" t="str">
        <f>IF(E23=0,"-",IF(E23&lt;=E$5,"Z","-"))</f>
        <v>-</v>
      </c>
      <c r="G24" s="135" t="str">
        <f>IF(E23=0,"-",IF(E23&lt;=E$6,"B","-"))</f>
        <v>B</v>
      </c>
      <c r="H24" s="133" t="str">
        <f>IF(H23=0,"-",IF(H23&gt;=H$4,"G","-"))</f>
        <v>-</v>
      </c>
      <c r="I24" s="134" t="str">
        <f>IF(H23=0,"-",IF(H23&gt;=H$5,"Z","-"))</f>
        <v>-</v>
      </c>
      <c r="J24" s="135" t="str">
        <f>IF(H23=0,"-",IF(H23&gt;=H$6,"B","-"))</f>
        <v>B</v>
      </c>
      <c r="K24" s="133" t="str">
        <f>IF(K23=0,"-",IF(K23&gt;=K$4,"G","-"))</f>
        <v>-</v>
      </c>
      <c r="L24" s="134" t="str">
        <f>IF(K23=0,"-",IF(K23&gt;=K$5,"Z","-"))</f>
        <v>-</v>
      </c>
      <c r="M24" s="135" t="str">
        <f>IF(K23=0,"-",IF(K23&gt;=K$6,"B","-"))</f>
        <v>-</v>
      </c>
      <c r="N24" s="133" t="str">
        <f>IF(N23=0,"-",IF(N23&gt;=N$4,"G","-"))</f>
        <v>-</v>
      </c>
      <c r="O24" s="134" t="str">
        <f>IF(N23=0,"-",IF(N23&gt;=N$5,"Z","-"))</f>
        <v>Z</v>
      </c>
      <c r="P24" s="135" t="str">
        <f>IF(N23=0,"-",IF(N23&gt;=N$6,"B","-"))</f>
        <v>B</v>
      </c>
      <c r="Q24" s="133" t="str">
        <f>IF(Q23=0,"-",IF(Q23&gt;=Q$4,"G","-"))</f>
        <v>-</v>
      </c>
      <c r="R24" s="134" t="str">
        <f>IF(Q23=0,"-",IF(Q23&gt;=Q$5,"Z","-"))</f>
        <v>-</v>
      </c>
      <c r="S24" s="135" t="str">
        <f>IF(Q23=0,"-",IF(Q23&gt;=Q$6,"B","-"))</f>
        <v>B</v>
      </c>
      <c r="T24" s="183"/>
      <c r="U24" s="185"/>
      <c r="V24" s="170"/>
      <c r="W24" s="172"/>
    </row>
    <row r="25" spans="1:23">
      <c r="B25" s="22"/>
      <c r="C25" s="22"/>
      <c r="D25" s="22"/>
      <c r="E25" s="23"/>
      <c r="F25" s="23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3">
      <c r="A26" s="24" t="s">
        <v>19</v>
      </c>
      <c r="B26" s="22"/>
      <c r="C26" s="22"/>
      <c r="D26" s="22"/>
      <c r="E26" s="23"/>
      <c r="F26" s="23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23">
      <c r="A27" s="21"/>
      <c r="B27" s="22"/>
      <c r="C27" s="22"/>
      <c r="D27" s="22"/>
      <c r="E27" s="23"/>
      <c r="F27" s="23"/>
      <c r="G27" s="23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3">
      <c r="A28" s="21"/>
      <c r="B28" s="22"/>
      <c r="C28" s="22"/>
      <c r="D28" s="22"/>
      <c r="E28" s="23"/>
      <c r="F28" s="23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3">
      <c r="A29" s="21"/>
      <c r="B29" s="22"/>
      <c r="C29" s="22"/>
      <c r="D29" s="22"/>
      <c r="E29" s="23"/>
      <c r="F29" s="23"/>
      <c r="G29" s="23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3">
      <c r="A30" s="21"/>
      <c r="B30" s="22"/>
      <c r="C30" s="22"/>
      <c r="D30" s="22"/>
      <c r="E30" s="23"/>
      <c r="F30" s="23"/>
      <c r="G30" s="23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3">
      <c r="A31" s="25"/>
      <c r="B31" s="25"/>
      <c r="C31" s="25"/>
      <c r="D31" s="25"/>
      <c r="E31" s="26"/>
      <c r="F31" s="26"/>
      <c r="G31" s="26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</sheetData>
  <mergeCells count="118">
    <mergeCell ref="V21:V22"/>
    <mergeCell ref="W21:W22"/>
    <mergeCell ref="A21:A22"/>
    <mergeCell ref="B21:D21"/>
    <mergeCell ref="E21:G21"/>
    <mergeCell ref="H21:J21"/>
    <mergeCell ref="K21:M21"/>
    <mergeCell ref="N21:P21"/>
    <mergeCell ref="Q21:S21"/>
    <mergeCell ref="T21:T22"/>
    <mergeCell ref="U21:U22"/>
    <mergeCell ref="V9:V10"/>
    <mergeCell ref="E23:G23"/>
    <mergeCell ref="N23:P23"/>
    <mergeCell ref="T19:T20"/>
    <mergeCell ref="Q23:S23"/>
    <mergeCell ref="Q3:S3"/>
    <mergeCell ref="W9:W10"/>
    <mergeCell ref="K9:M9"/>
    <mergeCell ref="N9:P9"/>
    <mergeCell ref="Q9:S9"/>
    <mergeCell ref="T9:T10"/>
    <mergeCell ref="U9:U10"/>
    <mergeCell ref="Q4:S4"/>
    <mergeCell ref="Q5:S5"/>
    <mergeCell ref="Q6:S6"/>
    <mergeCell ref="N4:P4"/>
    <mergeCell ref="N5:P5"/>
    <mergeCell ref="N6:P6"/>
    <mergeCell ref="Q19:S19"/>
    <mergeCell ref="Q7:S7"/>
    <mergeCell ref="N3:P3"/>
    <mergeCell ref="N15:P15"/>
    <mergeCell ref="K13:M13"/>
    <mergeCell ref="N13:P13"/>
    <mergeCell ref="W23:W24"/>
    <mergeCell ref="Q17:S17"/>
    <mergeCell ref="T17:T18"/>
    <mergeCell ref="B3:D3"/>
    <mergeCell ref="B4:D4"/>
    <mergeCell ref="B5:D5"/>
    <mergeCell ref="B6:D6"/>
    <mergeCell ref="K3:M3"/>
    <mergeCell ref="K4:M4"/>
    <mergeCell ref="B23:D23"/>
    <mergeCell ref="K5:M5"/>
    <mergeCell ref="U17:U18"/>
    <mergeCell ref="V17:V18"/>
    <mergeCell ref="W17:W18"/>
    <mergeCell ref="U19:U20"/>
    <mergeCell ref="V19:V20"/>
    <mergeCell ref="W19:W20"/>
    <mergeCell ref="T23:T24"/>
    <mergeCell ref="U23:U24"/>
    <mergeCell ref="V23:V24"/>
    <mergeCell ref="K15:M15"/>
    <mergeCell ref="Q15:S15"/>
    <mergeCell ref="T13:T14"/>
    <mergeCell ref="K23:M23"/>
    <mergeCell ref="A23:A24"/>
    <mergeCell ref="H23:J23"/>
    <mergeCell ref="E4:G4"/>
    <mergeCell ref="H3:J3"/>
    <mergeCell ref="H4:J4"/>
    <mergeCell ref="H5:J5"/>
    <mergeCell ref="A11:A12"/>
    <mergeCell ref="B11:D11"/>
    <mergeCell ref="B17:D17"/>
    <mergeCell ref="E7:G7"/>
    <mergeCell ref="B7:D7"/>
    <mergeCell ref="E11:G11"/>
    <mergeCell ref="E3:G3"/>
    <mergeCell ref="E17:G17"/>
    <mergeCell ref="H17:J17"/>
    <mergeCell ref="H6:J6"/>
    <mergeCell ref="H7:J7"/>
    <mergeCell ref="B19:D19"/>
    <mergeCell ref="E19:G19"/>
    <mergeCell ref="H19:J19"/>
    <mergeCell ref="A9:A10"/>
    <mergeCell ref="B9:D9"/>
    <mergeCell ref="E9:G9"/>
    <mergeCell ref="A19:A20"/>
    <mergeCell ref="K6:M6"/>
    <mergeCell ref="E5:G5"/>
    <mergeCell ref="E6:G6"/>
    <mergeCell ref="N19:P19"/>
    <mergeCell ref="K17:M17"/>
    <mergeCell ref="A15:A16"/>
    <mergeCell ref="B15:D15"/>
    <mergeCell ref="E15:G15"/>
    <mergeCell ref="H15:J15"/>
    <mergeCell ref="A13:A14"/>
    <mergeCell ref="B13:D13"/>
    <mergeCell ref="E13:G13"/>
    <mergeCell ref="H13:J13"/>
    <mergeCell ref="H11:J11"/>
    <mergeCell ref="K19:M19"/>
    <mergeCell ref="N7:P7"/>
    <mergeCell ref="H9:J9"/>
    <mergeCell ref="K7:M7"/>
    <mergeCell ref="A17:A18"/>
    <mergeCell ref="N17:P17"/>
    <mergeCell ref="T15:T16"/>
    <mergeCell ref="U15:U16"/>
    <mergeCell ref="W11:W12"/>
    <mergeCell ref="K11:M11"/>
    <mergeCell ref="N11:P11"/>
    <mergeCell ref="Q11:S11"/>
    <mergeCell ref="T11:T12"/>
    <mergeCell ref="W15:W16"/>
    <mergeCell ref="V15:V16"/>
    <mergeCell ref="W13:W14"/>
    <mergeCell ref="Q13:S13"/>
    <mergeCell ref="U11:U12"/>
    <mergeCell ref="V11:V12"/>
    <mergeCell ref="U13:U14"/>
    <mergeCell ref="V13:V14"/>
  </mergeCells>
  <phoneticPr fontId="0" type="noConversion"/>
  <pageMargins left="0.75" right="0.75" top="1" bottom="1" header="0.5" footer="0.5"/>
  <pageSetup paperSize="9" orientation="portrait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8" enableFormatConditionsCalculation="0">
    <pageSetUpPr fitToPage="1"/>
  </sheetPr>
  <dimension ref="A1:AD51"/>
  <sheetViews>
    <sheetView tabSelected="1" workbookViewId="0">
      <pane ySplit="7" topLeftCell="A8" activePane="bottomLeft" state="frozen"/>
      <selection pane="bottomLeft" activeCell="AA15" sqref="AA15"/>
    </sheetView>
  </sheetViews>
  <sheetFormatPr baseColWidth="10" defaultColWidth="8.83203125" defaultRowHeight="13" x14ac:dyDescent="0"/>
  <cols>
    <col min="1" max="1" width="31.83203125" style="2" customWidth="1"/>
    <col min="2" max="4" width="2.6640625" style="2" customWidth="1"/>
    <col min="5" max="6" width="2.6640625" style="3" customWidth="1"/>
    <col min="7" max="7" width="3.5" style="3" customWidth="1"/>
    <col min="8" max="19" width="2.6640625" style="2" customWidth="1"/>
    <col min="20" max="20" width="9.5" style="2" bestFit="1" customWidth="1"/>
    <col min="21" max="21" width="8.83203125" style="2" customWidth="1"/>
    <col min="22" max="22" width="8.6640625" style="2" customWidth="1"/>
    <col min="23" max="23" width="7.5" style="2" customWidth="1"/>
    <col min="24" max="29" width="8.83203125" style="2"/>
    <col min="30" max="30" width="10.83203125" style="2" bestFit="1" customWidth="1"/>
    <col min="31" max="16384" width="8.83203125" style="2"/>
  </cols>
  <sheetData>
    <row r="1" spans="1:23" ht="16">
      <c r="A1" s="1" t="s">
        <v>18</v>
      </c>
    </row>
    <row r="2" spans="1:23" ht="12.75" customHeight="1" thickBot="1">
      <c r="A2" s="1"/>
    </row>
    <row r="3" spans="1:23" ht="12.75" customHeight="1">
      <c r="A3" s="4"/>
      <c r="B3" s="190" t="s">
        <v>17</v>
      </c>
      <c r="C3" s="191"/>
      <c r="D3" s="192"/>
      <c r="E3" s="197" t="s">
        <v>14</v>
      </c>
      <c r="F3" s="197"/>
      <c r="G3" s="197"/>
      <c r="H3" s="190" t="s">
        <v>3</v>
      </c>
      <c r="I3" s="191"/>
      <c r="J3" s="192"/>
      <c r="K3" s="191" t="s">
        <v>4</v>
      </c>
      <c r="L3" s="191"/>
      <c r="M3" s="191"/>
      <c r="N3" s="190" t="s">
        <v>5</v>
      </c>
      <c r="O3" s="191"/>
      <c r="P3" s="192"/>
      <c r="Q3" s="191" t="s">
        <v>6</v>
      </c>
      <c r="R3" s="191"/>
      <c r="S3" s="191"/>
      <c r="T3" s="5"/>
    </row>
    <row r="4" spans="1:23" ht="15" customHeight="1">
      <c r="A4" s="6" t="s">
        <v>7</v>
      </c>
      <c r="B4" s="193">
        <v>9</v>
      </c>
      <c r="C4" s="194"/>
      <c r="D4" s="195"/>
      <c r="E4" s="198">
        <v>340</v>
      </c>
      <c r="F4" s="198"/>
      <c r="G4" s="198"/>
      <c r="H4" s="210">
        <v>1.25</v>
      </c>
      <c r="I4" s="196"/>
      <c r="J4" s="211"/>
      <c r="K4" s="196">
        <v>3.9</v>
      </c>
      <c r="L4" s="196"/>
      <c r="M4" s="196"/>
      <c r="N4" s="210">
        <v>7</v>
      </c>
      <c r="O4" s="196"/>
      <c r="P4" s="211"/>
      <c r="Q4" s="196">
        <v>35</v>
      </c>
      <c r="R4" s="196"/>
      <c r="S4" s="196"/>
      <c r="T4" s="7"/>
    </row>
    <row r="5" spans="1:23" ht="15" customHeight="1">
      <c r="A5" s="6" t="s">
        <v>8</v>
      </c>
      <c r="B5" s="193">
        <v>10</v>
      </c>
      <c r="C5" s="194"/>
      <c r="D5" s="195"/>
      <c r="E5" s="198">
        <v>410</v>
      </c>
      <c r="F5" s="198"/>
      <c r="G5" s="198"/>
      <c r="H5" s="210">
        <v>1.1000000000000001</v>
      </c>
      <c r="I5" s="196"/>
      <c r="J5" s="211"/>
      <c r="K5" s="196">
        <v>3.4</v>
      </c>
      <c r="L5" s="196"/>
      <c r="M5" s="196"/>
      <c r="N5" s="210">
        <v>6</v>
      </c>
      <c r="O5" s="196"/>
      <c r="P5" s="211"/>
      <c r="Q5" s="196">
        <v>25</v>
      </c>
      <c r="R5" s="196"/>
      <c r="S5" s="196"/>
      <c r="T5" s="7"/>
    </row>
    <row r="6" spans="1:23" ht="15" customHeight="1" thickBot="1">
      <c r="A6" s="8" t="s">
        <v>9</v>
      </c>
      <c r="B6" s="205">
        <v>11.2</v>
      </c>
      <c r="C6" s="206"/>
      <c r="D6" s="207"/>
      <c r="E6" s="208">
        <v>440</v>
      </c>
      <c r="F6" s="208"/>
      <c r="G6" s="208"/>
      <c r="H6" s="212">
        <v>0.95</v>
      </c>
      <c r="I6" s="209"/>
      <c r="J6" s="213"/>
      <c r="K6" s="209">
        <v>2.9</v>
      </c>
      <c r="L6" s="209"/>
      <c r="M6" s="209"/>
      <c r="N6" s="212">
        <v>4</v>
      </c>
      <c r="O6" s="209"/>
      <c r="P6" s="213"/>
      <c r="Q6" s="209">
        <v>15</v>
      </c>
      <c r="R6" s="209"/>
      <c r="S6" s="209"/>
      <c r="T6" s="7"/>
    </row>
    <row r="7" spans="1:23" ht="15" customHeight="1" thickBot="1">
      <c r="A7" s="30" t="s">
        <v>11</v>
      </c>
      <c r="B7" s="199" t="s">
        <v>17</v>
      </c>
      <c r="C7" s="200"/>
      <c r="D7" s="201"/>
      <c r="E7" s="200" t="s">
        <v>14</v>
      </c>
      <c r="F7" s="200"/>
      <c r="G7" s="200"/>
      <c r="H7" s="202" t="s">
        <v>3</v>
      </c>
      <c r="I7" s="203"/>
      <c r="J7" s="204"/>
      <c r="K7" s="203" t="s">
        <v>4</v>
      </c>
      <c r="L7" s="203"/>
      <c r="M7" s="203"/>
      <c r="N7" s="202" t="s">
        <v>5</v>
      </c>
      <c r="O7" s="203"/>
      <c r="P7" s="204"/>
      <c r="Q7" s="203" t="s">
        <v>6</v>
      </c>
      <c r="R7" s="203"/>
      <c r="S7" s="204"/>
      <c r="T7" s="29" t="s">
        <v>10</v>
      </c>
      <c r="U7" s="30" t="s">
        <v>9</v>
      </c>
      <c r="V7" s="31" t="s">
        <v>8</v>
      </c>
      <c r="W7" s="32" t="s">
        <v>7</v>
      </c>
    </row>
    <row r="8" spans="1:23" ht="13.5" hidden="1" customHeight="1" thickBot="1">
      <c r="A8" s="5"/>
      <c r="B8" s="10"/>
      <c r="C8" s="11"/>
      <c r="D8" s="12"/>
      <c r="E8" s="13"/>
      <c r="F8" s="14"/>
      <c r="G8" s="15"/>
      <c r="H8" s="10"/>
      <c r="I8" s="11"/>
      <c r="J8" s="12"/>
      <c r="K8" s="16"/>
      <c r="L8" s="11"/>
      <c r="M8" s="17"/>
      <c r="N8" s="10"/>
      <c r="O8" s="11"/>
      <c r="P8" s="12"/>
      <c r="Q8" s="16"/>
      <c r="R8" s="11"/>
      <c r="S8" s="11"/>
      <c r="T8" s="27"/>
      <c r="U8" s="19"/>
      <c r="V8" s="18"/>
      <c r="W8" s="20"/>
    </row>
    <row r="9" spans="1:23" ht="13.5" customHeight="1">
      <c r="A9" s="239" t="s">
        <v>81</v>
      </c>
      <c r="B9" s="251">
        <v>11.2</v>
      </c>
      <c r="C9" s="252"/>
      <c r="D9" s="253"/>
      <c r="E9" s="250">
        <v>449</v>
      </c>
      <c r="F9" s="250"/>
      <c r="G9" s="250"/>
      <c r="H9" s="244">
        <v>0.95</v>
      </c>
      <c r="I9" s="245"/>
      <c r="J9" s="246"/>
      <c r="K9" s="244">
        <v>2.65</v>
      </c>
      <c r="L9" s="245"/>
      <c r="M9" s="246"/>
      <c r="N9" s="244">
        <v>4.68</v>
      </c>
      <c r="O9" s="245"/>
      <c r="P9" s="246"/>
      <c r="Q9" s="244">
        <v>13.49</v>
      </c>
      <c r="R9" s="245"/>
      <c r="S9" s="246"/>
      <c r="T9" s="301" t="str">
        <f>IF(W9&gt;=4,"GOUD",IF(V9&gt;=4,"ZILVER",IF(U9&gt;=4,"BRONS","GROEN")))</f>
        <v>GROEN</v>
      </c>
      <c r="U9" s="321">
        <f>COUNTIF($B10:$S10,"B")</f>
        <v>3</v>
      </c>
      <c r="V9" s="316">
        <f>COUNTIF($B10:$S10,"Z")</f>
        <v>0</v>
      </c>
      <c r="W9" s="318">
        <f>COUNTIF($B10:$S10,"G")</f>
        <v>0</v>
      </c>
    </row>
    <row r="10" spans="1:23" ht="13.5" customHeight="1" thickBot="1">
      <c r="A10" s="240"/>
      <c r="B10" s="133" t="str">
        <f>IF(B9=0,"-",IF(B9&lt;=B$4,"G","-"))</f>
        <v>-</v>
      </c>
      <c r="C10" s="134" t="str">
        <f>IF(B9=0,"-",IF(B9&lt;=B$5,"Z","-"))</f>
        <v>-</v>
      </c>
      <c r="D10" s="135" t="str">
        <f>IF(B9=0,"-",IF(B9&lt;=B$6,"B","-"))</f>
        <v>B</v>
      </c>
      <c r="E10" s="133" t="str">
        <f>IF(E9=0,"-",IF(E9&lt;=E$4,"G","-"))</f>
        <v>-</v>
      </c>
      <c r="F10" s="134" t="str">
        <f>IF(E9=0,"-",IF(E9&lt;=E$5,"Z","-"))</f>
        <v>-</v>
      </c>
      <c r="G10" s="135" t="str">
        <f>IF(E9=0,"-",IF(E9&lt;=E$6,"B","-"))</f>
        <v>-</v>
      </c>
      <c r="H10" s="133" t="str">
        <f>IF(H9=0,"-",IF(H9&gt;=H$4,"G","-"))</f>
        <v>-</v>
      </c>
      <c r="I10" s="134" t="str">
        <f>IF(H9=0,"-",IF(H9&gt;=H$5,"Z","-"))</f>
        <v>-</v>
      </c>
      <c r="J10" s="135" t="str">
        <f>IF(H9=0,"-",IF(H9&gt;=H$6,"B","-"))</f>
        <v>B</v>
      </c>
      <c r="K10" s="133" t="str">
        <f>IF(K9=0,"-",IF(K9&gt;=K$4,"G","-"))</f>
        <v>-</v>
      </c>
      <c r="L10" s="134" t="str">
        <f>IF(K9=0,"-",IF(K9&gt;=K$5,"Z","-"))</f>
        <v>-</v>
      </c>
      <c r="M10" s="135" t="str">
        <f>IF(K9=0,"-",IF(K9&gt;=K$6,"B","-"))</f>
        <v>-</v>
      </c>
      <c r="N10" s="133" t="str">
        <f>IF(N9=0,"-",IF(N9&gt;=N$4,"G","-"))</f>
        <v>-</v>
      </c>
      <c r="O10" s="134" t="str">
        <f>IF(N9=0,"-",IF(N9&gt;=N$5,"Z","-"))</f>
        <v>-</v>
      </c>
      <c r="P10" s="135" t="str">
        <f>IF(N9=0,"-",IF(N9&gt;=N$6,"B","-"))</f>
        <v>B</v>
      </c>
      <c r="Q10" s="133" t="str">
        <f>IF(Q9=0,"-",IF(Q9&gt;=Q$4,"G","-"))</f>
        <v>-</v>
      </c>
      <c r="R10" s="134" t="str">
        <f>IF(Q9=0,"-",IF(Q9&gt;=Q$5,"Z","-"))</f>
        <v>-</v>
      </c>
      <c r="S10" s="135" t="str">
        <f>IF(Q9=0,"-",IF(Q9&gt;=Q$6,"B","-"))</f>
        <v>-</v>
      </c>
      <c r="T10" s="302"/>
      <c r="U10" s="322"/>
      <c r="V10" s="317"/>
      <c r="W10" s="319"/>
    </row>
    <row r="11" spans="1:23">
      <c r="A11" s="239" t="s">
        <v>76</v>
      </c>
      <c r="B11" s="251">
        <v>10.199999999999999</v>
      </c>
      <c r="C11" s="252"/>
      <c r="D11" s="253"/>
      <c r="E11" s="250">
        <v>356</v>
      </c>
      <c r="F11" s="250"/>
      <c r="G11" s="250"/>
      <c r="H11" s="244">
        <v>1.1499999999999999</v>
      </c>
      <c r="I11" s="245"/>
      <c r="J11" s="246"/>
      <c r="K11" s="244">
        <v>3.55</v>
      </c>
      <c r="L11" s="245"/>
      <c r="M11" s="246"/>
      <c r="N11" s="244">
        <v>5.99</v>
      </c>
      <c r="O11" s="245"/>
      <c r="P11" s="246"/>
      <c r="Q11" s="244">
        <v>23.76</v>
      </c>
      <c r="R11" s="245"/>
      <c r="S11" s="246"/>
      <c r="T11" s="182" t="str">
        <f>IF(W11&gt;=4,"GOUD",IF(V11&gt;=4,"ZILVER",IF(U11&gt;=4,"BRONS","GROEN")))</f>
        <v>BRONS</v>
      </c>
      <c r="U11" s="184">
        <f>COUNTIF($B12:$S12,"B")</f>
        <v>6</v>
      </c>
      <c r="V11" s="169">
        <f>COUNTIF($B12:$S12,"Z")</f>
        <v>3</v>
      </c>
      <c r="W11" s="171">
        <f>COUNTIF($B12:$S12,"G")</f>
        <v>0</v>
      </c>
    </row>
    <row r="12" spans="1:23" ht="14" thickBot="1">
      <c r="A12" s="240"/>
      <c r="B12" s="133" t="str">
        <f>IF(B11=0,"-",IF(B11&lt;=B$4,"G","-"))</f>
        <v>-</v>
      </c>
      <c r="C12" s="134" t="str">
        <f>IF(B11=0,"-",IF(B11&lt;=B$5,"Z","-"))</f>
        <v>-</v>
      </c>
      <c r="D12" s="135" t="str">
        <f>IF(B11=0,"-",IF(B11&lt;=B$6,"B","-"))</f>
        <v>B</v>
      </c>
      <c r="E12" s="133" t="str">
        <f>IF(E11=0,"-",IF(E11&lt;=E$4,"G","-"))</f>
        <v>-</v>
      </c>
      <c r="F12" s="134" t="str">
        <f>IF(E11=0,"-",IF(E11&lt;=E$5,"Z","-"))</f>
        <v>Z</v>
      </c>
      <c r="G12" s="135" t="str">
        <f>IF(E11=0,"-",IF(E11&lt;=E$6,"B","-"))</f>
        <v>B</v>
      </c>
      <c r="H12" s="133" t="str">
        <f>IF(H11=0,"-",IF(H11&gt;=H$4,"G","-"))</f>
        <v>-</v>
      </c>
      <c r="I12" s="134" t="str">
        <f>IF(H11=0,"-",IF(H11&gt;=H$5,"Z","-"))</f>
        <v>Z</v>
      </c>
      <c r="J12" s="135" t="str">
        <f>IF(H11=0,"-",IF(H11&gt;=H$6,"B","-"))</f>
        <v>B</v>
      </c>
      <c r="K12" s="133" t="str">
        <f>IF(K11=0,"-",IF(K11&gt;=K$4,"G","-"))</f>
        <v>-</v>
      </c>
      <c r="L12" s="134" t="str">
        <f>IF(K11=0,"-",IF(K11&gt;=K$5,"Z","-"))</f>
        <v>Z</v>
      </c>
      <c r="M12" s="135" t="str">
        <f>IF(K11=0,"-",IF(K11&gt;=K$6,"B","-"))</f>
        <v>B</v>
      </c>
      <c r="N12" s="133" t="str">
        <f>IF(N11=0,"-",IF(N11&gt;=N$4,"G","-"))</f>
        <v>-</v>
      </c>
      <c r="O12" s="134" t="str">
        <f>IF(N11=0,"-",IF(N11&gt;=N$5,"Z","-"))</f>
        <v>-</v>
      </c>
      <c r="P12" s="135" t="str">
        <f>IF(N11=0,"-",IF(N11&gt;=N$6,"B","-"))</f>
        <v>B</v>
      </c>
      <c r="Q12" s="133" t="str">
        <f>IF(Q11=0,"-",IF(Q11&gt;=Q$4,"G","-"))</f>
        <v>-</v>
      </c>
      <c r="R12" s="134" t="str">
        <f>IF(Q11=0,"-",IF(Q11&gt;=Q$5,"Z","-"))</f>
        <v>-</v>
      </c>
      <c r="S12" s="135" t="str">
        <f>IF(Q11=0,"-",IF(Q11&gt;=Q$6,"B","-"))</f>
        <v>B</v>
      </c>
      <c r="T12" s="183"/>
      <c r="U12" s="185"/>
      <c r="V12" s="170"/>
      <c r="W12" s="172"/>
    </row>
    <row r="13" spans="1:23">
      <c r="A13" s="239" t="s">
        <v>71</v>
      </c>
      <c r="B13" s="251">
        <v>8.9</v>
      </c>
      <c r="C13" s="252"/>
      <c r="D13" s="253"/>
      <c r="E13" s="250">
        <v>322</v>
      </c>
      <c r="F13" s="250"/>
      <c r="G13" s="250"/>
      <c r="H13" s="244">
        <v>1.2</v>
      </c>
      <c r="I13" s="245"/>
      <c r="J13" s="246"/>
      <c r="K13" s="244">
        <v>3.75</v>
      </c>
      <c r="L13" s="245"/>
      <c r="M13" s="246"/>
      <c r="N13" s="244">
        <v>9.98</v>
      </c>
      <c r="O13" s="245"/>
      <c r="P13" s="246"/>
      <c r="Q13" s="244">
        <v>34.5</v>
      </c>
      <c r="R13" s="245"/>
      <c r="S13" s="246"/>
      <c r="T13" s="182" t="str">
        <f>IF(W13&gt;=4,"GOUD",IF(V13&gt;=4,"ZILVER",IF(U13&gt;=4,"BRONS","GROEN")))</f>
        <v>ZILVER</v>
      </c>
      <c r="U13" s="184">
        <f>COUNTIF($B14:$S14,"B")</f>
        <v>6</v>
      </c>
      <c r="V13" s="169">
        <f>COUNTIF($B14:$S14,"Z")</f>
        <v>6</v>
      </c>
      <c r="W13" s="171">
        <f>COUNTIF($B14:$S14,"G")</f>
        <v>3</v>
      </c>
    </row>
    <row r="14" spans="1:23" ht="14" thickBot="1">
      <c r="A14" s="240"/>
      <c r="B14" s="133" t="str">
        <f>IF(B13=0,"-",IF(B13&lt;=B$4,"G","-"))</f>
        <v>G</v>
      </c>
      <c r="C14" s="134" t="str">
        <f>IF(B13=0,"-",IF(B13&lt;=B$5,"Z","-"))</f>
        <v>Z</v>
      </c>
      <c r="D14" s="135" t="str">
        <f>IF(B13=0,"-",IF(B13&lt;=B$6,"B","-"))</f>
        <v>B</v>
      </c>
      <c r="E14" s="133" t="str">
        <f>IF(E13=0,"-",IF(E13&lt;=E$4,"G","-"))</f>
        <v>G</v>
      </c>
      <c r="F14" s="134" t="str">
        <f>IF(E13=0,"-",IF(E13&lt;=E$5,"Z","-"))</f>
        <v>Z</v>
      </c>
      <c r="G14" s="135" t="str">
        <f>IF(E13=0,"-",IF(E13&lt;=E$6,"B","-"))</f>
        <v>B</v>
      </c>
      <c r="H14" s="133" t="str">
        <f>IF(H13=0,"-",IF(H13&gt;=H$4,"G","-"))</f>
        <v>-</v>
      </c>
      <c r="I14" s="134" t="str">
        <f>IF(H13=0,"-",IF(H13&gt;=H$5,"Z","-"))</f>
        <v>Z</v>
      </c>
      <c r="J14" s="135" t="str">
        <f>IF(H13=0,"-",IF(H13&gt;=H$6,"B","-"))</f>
        <v>B</v>
      </c>
      <c r="K14" s="133" t="str">
        <f>IF(K13=0,"-",IF(K13&gt;=K$4,"G","-"))</f>
        <v>-</v>
      </c>
      <c r="L14" s="134" t="str">
        <f>IF(K13=0,"-",IF(K13&gt;=K$5,"Z","-"))</f>
        <v>Z</v>
      </c>
      <c r="M14" s="135" t="str">
        <f>IF(K13=0,"-",IF(K13&gt;=K$6,"B","-"))</f>
        <v>B</v>
      </c>
      <c r="N14" s="133" t="str">
        <f>IF(N13=0,"-",IF(N13&gt;=N$4,"G","-"))</f>
        <v>G</v>
      </c>
      <c r="O14" s="134" t="str">
        <f>IF(N13=0,"-",IF(N13&gt;=N$5,"Z","-"))</f>
        <v>Z</v>
      </c>
      <c r="P14" s="135" t="str">
        <f>IF(N13=0,"-",IF(N13&gt;=N$6,"B","-"))</f>
        <v>B</v>
      </c>
      <c r="Q14" s="133" t="str">
        <f>IF(Q13=0,"-",IF(Q13&gt;=Q$4,"G","-"))</f>
        <v>-</v>
      </c>
      <c r="R14" s="134" t="str">
        <f>IF(Q13=0,"-",IF(Q13&gt;=Q$5,"Z","-"))</f>
        <v>Z</v>
      </c>
      <c r="S14" s="135" t="str">
        <f>IF(Q13=0,"-",IF(Q13&gt;=Q$6,"B","-"))</f>
        <v>B</v>
      </c>
      <c r="T14" s="183"/>
      <c r="U14" s="185"/>
      <c r="V14" s="170"/>
      <c r="W14" s="172"/>
    </row>
    <row r="15" spans="1:23">
      <c r="A15" s="239" t="s">
        <v>72</v>
      </c>
      <c r="B15" s="251">
        <v>9.9</v>
      </c>
      <c r="C15" s="252"/>
      <c r="D15" s="253"/>
      <c r="E15" s="324">
        <v>359.16</v>
      </c>
      <c r="F15" s="250"/>
      <c r="G15" s="325"/>
      <c r="H15" s="244">
        <v>1.2</v>
      </c>
      <c r="I15" s="245"/>
      <c r="J15" s="246"/>
      <c r="K15" s="244">
        <v>3.46</v>
      </c>
      <c r="L15" s="245"/>
      <c r="M15" s="246"/>
      <c r="N15" s="244">
        <v>5.0999999999999996</v>
      </c>
      <c r="O15" s="245"/>
      <c r="P15" s="246"/>
      <c r="Q15" s="244">
        <v>20.02</v>
      </c>
      <c r="R15" s="245"/>
      <c r="S15" s="246"/>
      <c r="T15" s="182" t="str">
        <f>IF(W15&gt;=4,"GOUD",IF(V15&gt;=4,"ZILVER",IF(U15&gt;=4,"BRONS","GROEN")))</f>
        <v>ZILVER</v>
      </c>
      <c r="U15" s="184">
        <f>COUNTIF($B16:$S16,"B")</f>
        <v>6</v>
      </c>
      <c r="V15" s="169">
        <f>COUNTIF($B16:$S16,"Z")</f>
        <v>4</v>
      </c>
      <c r="W15" s="171">
        <f>COUNTIF($B16:$S16,"G")</f>
        <v>0</v>
      </c>
    </row>
    <row r="16" spans="1:23" ht="14" thickBot="1">
      <c r="A16" s="240"/>
      <c r="B16" s="133" t="str">
        <f>IF(B15=0,"-",IF(B15&lt;=B$4,"G","-"))</f>
        <v>-</v>
      </c>
      <c r="C16" s="134" t="str">
        <f>IF(B15=0,"-",IF(B15&lt;=B$5,"Z","-"))</f>
        <v>Z</v>
      </c>
      <c r="D16" s="135" t="str">
        <f>IF(B15=0,"-",IF(B15&lt;=B$6,"B","-"))</f>
        <v>B</v>
      </c>
      <c r="E16" s="133" t="str">
        <f>IF(E15=0,"-",IF(E15&lt;=E$4,"G","-"))</f>
        <v>-</v>
      </c>
      <c r="F16" s="134" t="str">
        <f>IF(E15=0,"-",IF(E15&lt;=E$5,"Z","-"))</f>
        <v>Z</v>
      </c>
      <c r="G16" s="135" t="str">
        <f>IF(E15=0,"-",IF(E15&lt;=E$6,"B","-"))</f>
        <v>B</v>
      </c>
      <c r="H16" s="133" t="str">
        <f>IF(H15=0,"-",IF(H15&gt;=H$4,"G","-"))</f>
        <v>-</v>
      </c>
      <c r="I16" s="134" t="str">
        <f>IF(H15=0,"-",IF(H15&gt;=H$5,"Z","-"))</f>
        <v>Z</v>
      </c>
      <c r="J16" s="135" t="str">
        <f>IF(H15=0,"-",IF(H15&gt;=H$6,"B","-"))</f>
        <v>B</v>
      </c>
      <c r="K16" s="133" t="str">
        <f>IF(K15=0,"-",IF(K15&gt;=K$4,"G","-"))</f>
        <v>-</v>
      </c>
      <c r="L16" s="134" t="str">
        <f>IF(K15=0,"-",IF(K15&gt;=K$5,"Z","-"))</f>
        <v>Z</v>
      </c>
      <c r="M16" s="135" t="str">
        <f>IF(K15=0,"-",IF(K15&gt;=K$6,"B","-"))</f>
        <v>B</v>
      </c>
      <c r="N16" s="133" t="str">
        <f>IF(N15=0,"-",IF(N15&gt;=N$4,"G","-"))</f>
        <v>-</v>
      </c>
      <c r="O16" s="134" t="str">
        <f>IF(N15=0,"-",IF(N15&gt;=N$5,"Z","-"))</f>
        <v>-</v>
      </c>
      <c r="P16" s="135" t="str">
        <f>IF(N15=0,"-",IF(N15&gt;=N$6,"B","-"))</f>
        <v>B</v>
      </c>
      <c r="Q16" s="133" t="str">
        <f>IF(Q15=0,"-",IF(Q15&gt;=Q$4,"G","-"))</f>
        <v>-</v>
      </c>
      <c r="R16" s="134" t="str">
        <f>IF(Q15=0,"-",IF(Q15&gt;=Q$5,"Z","-"))</f>
        <v>-</v>
      </c>
      <c r="S16" s="135" t="str">
        <f>IF(Q15=0,"-",IF(Q15&gt;=Q$6,"B","-"))</f>
        <v>B</v>
      </c>
      <c r="T16" s="183"/>
      <c r="U16" s="185"/>
      <c r="V16" s="170"/>
      <c r="W16" s="172"/>
    </row>
    <row r="17" spans="1:30">
      <c r="A17" s="239" t="s">
        <v>64</v>
      </c>
      <c r="B17" s="251">
        <v>9</v>
      </c>
      <c r="C17" s="252"/>
      <c r="D17" s="253"/>
      <c r="E17" s="324">
        <v>326</v>
      </c>
      <c r="F17" s="250"/>
      <c r="G17" s="325"/>
      <c r="H17" s="244">
        <v>1.25</v>
      </c>
      <c r="I17" s="245"/>
      <c r="J17" s="246"/>
      <c r="K17" s="244">
        <v>3.55</v>
      </c>
      <c r="L17" s="245"/>
      <c r="M17" s="246"/>
      <c r="N17" s="244">
        <v>9.25</v>
      </c>
      <c r="O17" s="245"/>
      <c r="P17" s="246"/>
      <c r="Q17" s="244">
        <v>37.26</v>
      </c>
      <c r="R17" s="245"/>
      <c r="S17" s="246"/>
      <c r="T17" s="182" t="str">
        <f>IF(W17&gt;=4,"GOUD",IF(V17&gt;=4,"ZILVER",IF(U17&gt;=4,"BRONS","GROEN")))</f>
        <v>GOUD</v>
      </c>
      <c r="U17" s="184">
        <f>COUNTIF($B18:$S18,"B")</f>
        <v>6</v>
      </c>
      <c r="V17" s="169">
        <f>COUNTIF($B18:$S18,"Z")</f>
        <v>6</v>
      </c>
      <c r="W17" s="171">
        <f>COUNTIF($B18:$S18,"G")</f>
        <v>5</v>
      </c>
    </row>
    <row r="18" spans="1:30" ht="14" thickBot="1">
      <c r="A18" s="240"/>
      <c r="B18" s="133" t="str">
        <f>IF(B17=0,"-",IF(B17&lt;=B$4,"G","-"))</f>
        <v>G</v>
      </c>
      <c r="C18" s="134" t="str">
        <f>IF(B17=0,"-",IF(B17&lt;=B$5,"Z","-"))</f>
        <v>Z</v>
      </c>
      <c r="D18" s="135" t="str">
        <f>IF(B17=0,"-",IF(B17&lt;=B$6,"B","-"))</f>
        <v>B</v>
      </c>
      <c r="E18" s="133" t="str">
        <f>IF(E17=0,"-",IF(E17&lt;=E$4,"G","-"))</f>
        <v>G</v>
      </c>
      <c r="F18" s="134" t="str">
        <f>IF(E17=0,"-",IF(E17&lt;=E$5,"Z","-"))</f>
        <v>Z</v>
      </c>
      <c r="G18" s="135" t="str">
        <f>IF(E17=0,"-",IF(E17&lt;=E$6,"B","-"))</f>
        <v>B</v>
      </c>
      <c r="H18" s="133" t="str">
        <f>IF(H17=0,"-",IF(H17&gt;=H$4,"G","-"))</f>
        <v>G</v>
      </c>
      <c r="I18" s="134" t="str">
        <f>IF(H17=0,"-",IF(H17&gt;=H$5,"Z","-"))</f>
        <v>Z</v>
      </c>
      <c r="J18" s="135" t="str">
        <f>IF(H17=0,"-",IF(H17&gt;=H$6,"B","-"))</f>
        <v>B</v>
      </c>
      <c r="K18" s="133" t="str">
        <f>IF(K17=0,"-",IF(K17&gt;=K$4,"G","-"))</f>
        <v>-</v>
      </c>
      <c r="L18" s="134" t="str">
        <f>IF(K17=0,"-",IF(K17&gt;=K$5,"Z","-"))</f>
        <v>Z</v>
      </c>
      <c r="M18" s="135" t="str">
        <f>IF(K17=0,"-",IF(K17&gt;=K$6,"B","-"))</f>
        <v>B</v>
      </c>
      <c r="N18" s="133" t="str">
        <f>IF(N17=0,"-",IF(N17&gt;=N$4,"G","-"))</f>
        <v>G</v>
      </c>
      <c r="O18" s="134" t="str">
        <f>IF(N17=0,"-",IF(N17&gt;=N$5,"Z","-"))</f>
        <v>Z</v>
      </c>
      <c r="P18" s="135" t="str">
        <f>IF(N17=0,"-",IF(N17&gt;=N$6,"B","-"))</f>
        <v>B</v>
      </c>
      <c r="Q18" s="133" t="str">
        <f>IF(Q17=0,"-",IF(Q17&gt;=Q$4,"G","-"))</f>
        <v>G</v>
      </c>
      <c r="R18" s="134" t="str">
        <f>IF(Q17=0,"-",IF(Q17&gt;=Q$5,"Z","-"))</f>
        <v>Z</v>
      </c>
      <c r="S18" s="135" t="str">
        <f>IF(Q17=0,"-",IF(Q17&gt;=Q$6,"B","-"))</f>
        <v>B</v>
      </c>
      <c r="T18" s="183"/>
      <c r="U18" s="185"/>
      <c r="V18" s="170"/>
      <c r="W18" s="172"/>
    </row>
    <row r="19" spans="1:30">
      <c r="A19" s="239" t="s">
        <v>96</v>
      </c>
      <c r="B19" s="251">
        <v>10.7</v>
      </c>
      <c r="C19" s="252"/>
      <c r="D19" s="253"/>
      <c r="E19" s="324">
        <v>347</v>
      </c>
      <c r="F19" s="250"/>
      <c r="G19" s="325"/>
      <c r="H19" s="244">
        <v>1.1000000000000001</v>
      </c>
      <c r="I19" s="245"/>
      <c r="J19" s="246"/>
      <c r="K19" s="244">
        <v>3.18</v>
      </c>
      <c r="L19" s="245"/>
      <c r="M19" s="246"/>
      <c r="N19" s="244">
        <v>6.21</v>
      </c>
      <c r="O19" s="245"/>
      <c r="P19" s="246"/>
      <c r="Q19" s="244">
        <v>26.27</v>
      </c>
      <c r="R19" s="245"/>
      <c r="S19" s="246"/>
      <c r="T19" s="182" t="str">
        <f>IF(W19&gt;=4,"GOUD",IF(V19&gt;=4,"ZILVER",IF(U19&gt;=4,"BRONS","GROEN")))</f>
        <v>ZILVER</v>
      </c>
      <c r="U19" s="184">
        <f>COUNTIF($B20:$S20,"B")</f>
        <v>6</v>
      </c>
      <c r="V19" s="169">
        <f>COUNTIF($B20:$S20,"Z")</f>
        <v>4</v>
      </c>
      <c r="W19" s="171">
        <f>COUNTIF($B20:$S20,"G")</f>
        <v>0</v>
      </c>
    </row>
    <row r="20" spans="1:30" ht="14" thickBot="1">
      <c r="A20" s="240"/>
      <c r="B20" s="133" t="str">
        <f>IF(B19=0,"-",IF(B19&lt;=B$4,"G","-"))</f>
        <v>-</v>
      </c>
      <c r="C20" s="134" t="str">
        <f>IF(B19=0,"-",IF(B19&lt;=B$5,"Z","-"))</f>
        <v>-</v>
      </c>
      <c r="D20" s="135" t="str">
        <f>IF(B19=0,"-",IF(B19&lt;=B$6,"B","-"))</f>
        <v>B</v>
      </c>
      <c r="E20" s="133" t="str">
        <f>IF(E19=0,"-",IF(E19&lt;=E$4,"G","-"))</f>
        <v>-</v>
      </c>
      <c r="F20" s="134" t="str">
        <f>IF(E19=0,"-",IF(E19&lt;=E$5,"Z","-"))</f>
        <v>Z</v>
      </c>
      <c r="G20" s="135" t="str">
        <f>IF(E19=0,"-",IF(E19&lt;=E$6,"B","-"))</f>
        <v>B</v>
      </c>
      <c r="H20" s="133" t="str">
        <f>IF(H19=0,"-",IF(H19&gt;=H$4,"G","-"))</f>
        <v>-</v>
      </c>
      <c r="I20" s="134" t="str">
        <f>IF(H19=0,"-",IF(H19&gt;=H$5,"Z","-"))</f>
        <v>Z</v>
      </c>
      <c r="J20" s="135" t="str">
        <f>IF(H19=0,"-",IF(H19&gt;=H$6,"B","-"))</f>
        <v>B</v>
      </c>
      <c r="K20" s="133" t="str">
        <f>IF(K19=0,"-",IF(K19&gt;=K$4,"G","-"))</f>
        <v>-</v>
      </c>
      <c r="L20" s="134" t="str">
        <f>IF(K19=0,"-",IF(K19&gt;=K$5,"Z","-"))</f>
        <v>-</v>
      </c>
      <c r="M20" s="135" t="str">
        <f>IF(K19=0,"-",IF(K19&gt;=K$6,"B","-"))</f>
        <v>B</v>
      </c>
      <c r="N20" s="133" t="str">
        <f>IF(N19=0,"-",IF(N19&gt;=N$4,"G","-"))</f>
        <v>-</v>
      </c>
      <c r="O20" s="134" t="str">
        <f>IF(N19=0,"-",IF(N19&gt;=N$5,"Z","-"))</f>
        <v>Z</v>
      </c>
      <c r="P20" s="135" t="str">
        <f>IF(N19=0,"-",IF(N19&gt;=N$6,"B","-"))</f>
        <v>B</v>
      </c>
      <c r="Q20" s="133" t="str">
        <f>IF(Q19=0,"-",IF(Q19&gt;=Q$4,"G","-"))</f>
        <v>-</v>
      </c>
      <c r="R20" s="134" t="str">
        <f>IF(Q19=0,"-",IF(Q19&gt;=Q$5,"Z","-"))</f>
        <v>Z</v>
      </c>
      <c r="S20" s="135" t="str">
        <f>IF(Q19=0,"-",IF(Q19&gt;=Q$6,"B","-"))</f>
        <v>B</v>
      </c>
      <c r="T20" s="183"/>
      <c r="U20" s="185"/>
      <c r="V20" s="170"/>
      <c r="W20" s="172"/>
    </row>
    <row r="21" spans="1:30">
      <c r="A21" s="239" t="s">
        <v>98</v>
      </c>
      <c r="B21" s="251">
        <v>10.7</v>
      </c>
      <c r="C21" s="252"/>
      <c r="D21" s="253"/>
      <c r="E21" s="324">
        <v>417</v>
      </c>
      <c r="F21" s="250"/>
      <c r="G21" s="325"/>
      <c r="H21" s="244">
        <v>1.1000000000000001</v>
      </c>
      <c r="I21" s="245"/>
      <c r="J21" s="246"/>
      <c r="K21" s="244">
        <v>2.93</v>
      </c>
      <c r="L21" s="245"/>
      <c r="M21" s="246"/>
      <c r="N21" s="244">
        <v>6.44</v>
      </c>
      <c r="O21" s="245"/>
      <c r="P21" s="246"/>
      <c r="Q21" s="244">
        <v>32.03</v>
      </c>
      <c r="R21" s="245"/>
      <c r="S21" s="246"/>
      <c r="T21" s="182" t="str">
        <f>IF(W21&gt;=4,"GOUD",IF(V21&gt;=4,"ZILVER",IF(U21&gt;=4,"BRONS","GROEN")))</f>
        <v>BRONS</v>
      </c>
      <c r="U21" s="184">
        <f>COUNTIF($B22:$S22,"B")</f>
        <v>6</v>
      </c>
      <c r="V21" s="169">
        <f>COUNTIF($B22:$S22,"Z")</f>
        <v>3</v>
      </c>
      <c r="W21" s="171">
        <f>COUNTIF($B22:$S22,"G")</f>
        <v>0</v>
      </c>
    </row>
    <row r="22" spans="1:30" ht="14" thickBot="1">
      <c r="A22" s="240"/>
      <c r="B22" s="133" t="str">
        <f>IF(B21=0,"-",IF(B21&lt;=B$4,"G","-"))</f>
        <v>-</v>
      </c>
      <c r="C22" s="134" t="str">
        <f>IF(B21=0,"-",IF(B21&lt;=B$5,"Z","-"))</f>
        <v>-</v>
      </c>
      <c r="D22" s="135" t="str">
        <f>IF(B21=0,"-",IF(B21&lt;=B$6,"B","-"))</f>
        <v>B</v>
      </c>
      <c r="E22" s="133" t="str">
        <f>IF(E21=0,"-",IF(E21&lt;=E$4,"G","-"))</f>
        <v>-</v>
      </c>
      <c r="F22" s="134" t="str">
        <f>IF(E21=0,"-",IF(E21&lt;=E$5,"Z","-"))</f>
        <v>-</v>
      </c>
      <c r="G22" s="135" t="str">
        <f>IF(E21=0,"-",IF(E21&lt;=E$6,"B","-"))</f>
        <v>B</v>
      </c>
      <c r="H22" s="133" t="str">
        <f>IF(H21=0,"-",IF(H21&gt;=H$4,"G","-"))</f>
        <v>-</v>
      </c>
      <c r="I22" s="134" t="str">
        <f>IF(H21=0,"-",IF(H21&gt;=H$5,"Z","-"))</f>
        <v>Z</v>
      </c>
      <c r="J22" s="135" t="str">
        <f>IF(H21=0,"-",IF(H21&gt;=H$6,"B","-"))</f>
        <v>B</v>
      </c>
      <c r="K22" s="133" t="str">
        <f>IF(K21=0,"-",IF(K21&gt;=K$4,"G","-"))</f>
        <v>-</v>
      </c>
      <c r="L22" s="134" t="str">
        <f>IF(K21=0,"-",IF(K21&gt;=K$5,"Z","-"))</f>
        <v>-</v>
      </c>
      <c r="M22" s="135" t="str">
        <f>IF(K21=0,"-",IF(K21&gt;=K$6,"B","-"))</f>
        <v>B</v>
      </c>
      <c r="N22" s="133" t="str">
        <f>IF(N21=0,"-",IF(N21&gt;=N$4,"G","-"))</f>
        <v>-</v>
      </c>
      <c r="O22" s="134" t="str">
        <f>IF(N21=0,"-",IF(N21&gt;=N$5,"Z","-"))</f>
        <v>Z</v>
      </c>
      <c r="P22" s="135" t="str">
        <f>IF(N21=0,"-",IF(N21&gt;=N$6,"B","-"))</f>
        <v>B</v>
      </c>
      <c r="Q22" s="133" t="str">
        <f>IF(Q21=0,"-",IF(Q21&gt;=Q$4,"G","-"))</f>
        <v>-</v>
      </c>
      <c r="R22" s="134" t="str">
        <f>IF(Q21=0,"-",IF(Q21&gt;=Q$5,"Z","-"))</f>
        <v>Z</v>
      </c>
      <c r="S22" s="135" t="str">
        <f>IF(Q21=0,"-",IF(Q21&gt;=Q$6,"B","-"))</f>
        <v>B</v>
      </c>
      <c r="T22" s="183"/>
      <c r="U22" s="185"/>
      <c r="V22" s="170"/>
      <c r="W22" s="172"/>
    </row>
    <row r="23" spans="1:30">
      <c r="A23" s="239" t="s">
        <v>99</v>
      </c>
      <c r="B23" s="251">
        <v>10</v>
      </c>
      <c r="C23" s="252"/>
      <c r="D23" s="253"/>
      <c r="E23" s="324">
        <v>420.19</v>
      </c>
      <c r="F23" s="250"/>
      <c r="G23" s="325"/>
      <c r="H23" s="244">
        <v>1.1499999999999999</v>
      </c>
      <c r="I23" s="245"/>
      <c r="J23" s="246"/>
      <c r="K23" s="244">
        <v>3.45</v>
      </c>
      <c r="L23" s="245"/>
      <c r="M23" s="246"/>
      <c r="N23" s="244">
        <v>6.27</v>
      </c>
      <c r="O23" s="245"/>
      <c r="P23" s="246"/>
      <c r="Q23" s="244">
        <v>23.46</v>
      </c>
      <c r="R23" s="245"/>
      <c r="S23" s="246"/>
      <c r="T23" s="182" t="str">
        <f>IF(W23&gt;=4,"GOUD",IF(V23&gt;=4,"ZILVER",IF(U23&gt;=4,"BRONS","GROEN")))</f>
        <v>ZILVER</v>
      </c>
      <c r="U23" s="184">
        <f>COUNTIF($B24:$S24,"B")</f>
        <v>6</v>
      </c>
      <c r="V23" s="169">
        <f>COUNTIF($B24:$S24,"Z")</f>
        <v>4</v>
      </c>
      <c r="W23" s="171">
        <f>COUNTIF($B24:$S24,"G")</f>
        <v>0</v>
      </c>
      <c r="Y23"/>
      <c r="Z23"/>
      <c r="AA23"/>
      <c r="AB23"/>
      <c r="AC23"/>
      <c r="AD23"/>
    </row>
    <row r="24" spans="1:30" ht="14" thickBot="1">
      <c r="A24" s="240"/>
      <c r="B24" s="133" t="str">
        <f>IF(B23=0,"-",IF(B23&lt;=B$4,"G","-"))</f>
        <v>-</v>
      </c>
      <c r="C24" s="134" t="str">
        <f>IF(B23=0,"-",IF(B23&lt;=B$5,"Z","-"))</f>
        <v>Z</v>
      </c>
      <c r="D24" s="135" t="str">
        <f>IF(B23=0,"-",IF(B23&lt;=B$6,"B","-"))</f>
        <v>B</v>
      </c>
      <c r="E24" s="133" t="str">
        <f>IF(E23=0,"-",IF(E23&lt;=E$4,"G","-"))</f>
        <v>-</v>
      </c>
      <c r="F24" s="134" t="str">
        <f>IF(E23=0,"-",IF(E23&lt;=E$5,"Z","-"))</f>
        <v>-</v>
      </c>
      <c r="G24" s="135" t="str">
        <f>IF(E23=0,"-",IF(E23&lt;=E$6,"B","-"))</f>
        <v>B</v>
      </c>
      <c r="H24" s="133" t="str">
        <f>IF(H23=0,"-",IF(H23&gt;=H$4,"G","-"))</f>
        <v>-</v>
      </c>
      <c r="I24" s="134" t="str">
        <f>IF(H23=0,"-",IF(H23&gt;=H$5,"Z","-"))</f>
        <v>Z</v>
      </c>
      <c r="J24" s="135" t="str">
        <f>IF(H23=0,"-",IF(H23&gt;=H$6,"B","-"))</f>
        <v>B</v>
      </c>
      <c r="K24" s="133" t="str">
        <f>IF(K23=0,"-",IF(K23&gt;=K$4,"G","-"))</f>
        <v>-</v>
      </c>
      <c r="L24" s="134" t="str">
        <f>IF(K23=0,"-",IF(K23&gt;=K$5,"Z","-"))</f>
        <v>Z</v>
      </c>
      <c r="M24" s="135" t="str">
        <f>IF(K23=0,"-",IF(K23&gt;=K$6,"B","-"))</f>
        <v>B</v>
      </c>
      <c r="N24" s="133" t="str">
        <f>IF(N23=0,"-",IF(N23&gt;=N$4,"G","-"))</f>
        <v>-</v>
      </c>
      <c r="O24" s="134" t="str">
        <f>IF(N23=0,"-",IF(N23&gt;=N$5,"Z","-"))</f>
        <v>Z</v>
      </c>
      <c r="P24" s="135" t="str">
        <f>IF(N23=0,"-",IF(N23&gt;=N$6,"B","-"))</f>
        <v>B</v>
      </c>
      <c r="Q24" s="133" t="str">
        <f>IF(Q23=0,"-",IF(Q23&gt;=Q$4,"G","-"))</f>
        <v>-</v>
      </c>
      <c r="R24" s="134" t="str">
        <f>IF(Q23=0,"-",IF(Q23&gt;=Q$5,"Z","-"))</f>
        <v>-</v>
      </c>
      <c r="S24" s="135" t="str">
        <f>IF(Q23=0,"-",IF(Q23&gt;=Q$6,"B","-"))</f>
        <v>B</v>
      </c>
      <c r="T24" s="183"/>
      <c r="U24" s="185"/>
      <c r="V24" s="170"/>
      <c r="W24" s="172"/>
      <c r="Y24"/>
      <c r="Z24"/>
      <c r="AA24"/>
      <c r="AB24"/>
      <c r="AC24"/>
      <c r="AD24"/>
    </row>
    <row r="25" spans="1:30">
      <c r="A25" s="326" t="s">
        <v>114</v>
      </c>
      <c r="B25" s="328">
        <v>10.3</v>
      </c>
      <c r="C25" s="329"/>
      <c r="D25" s="330"/>
      <c r="E25" s="331"/>
      <c r="F25" s="332"/>
      <c r="G25" s="333"/>
      <c r="H25" s="334">
        <v>1</v>
      </c>
      <c r="I25" s="335"/>
      <c r="J25" s="336"/>
      <c r="K25" s="334">
        <v>3.18</v>
      </c>
      <c r="L25" s="335"/>
      <c r="M25" s="336"/>
      <c r="N25" s="334">
        <v>6.71</v>
      </c>
      <c r="O25" s="335"/>
      <c r="P25" s="336"/>
      <c r="Q25" s="334">
        <v>24.07</v>
      </c>
      <c r="R25" s="335"/>
      <c r="S25" s="337"/>
      <c r="T25" s="182" t="str">
        <f>IF(W25&gt;=4,"GOUD",IF(V25&gt;=4,"ZILVER",IF(U25&gt;=4,"BRONS","GROEN")))</f>
        <v>BRONS</v>
      </c>
      <c r="U25" s="184">
        <f>COUNTIF($B26:$S26,"B")</f>
        <v>5</v>
      </c>
      <c r="V25" s="169">
        <f>COUNTIF($B26:$S26,"Z")</f>
        <v>1</v>
      </c>
      <c r="W25" s="171">
        <f>COUNTIF($B26:$S26,"G")</f>
        <v>0</v>
      </c>
      <c r="Y25"/>
      <c r="Z25"/>
      <c r="AA25"/>
      <c r="AB25"/>
      <c r="AC25"/>
      <c r="AD25"/>
    </row>
    <row r="26" spans="1:30" ht="14" thickBot="1">
      <c r="A26" s="327"/>
      <c r="B26" s="133" t="str">
        <f>IF(B25=0,"-",IF(B25&lt;=B$4,"G","-"))</f>
        <v>-</v>
      </c>
      <c r="C26" s="134" t="str">
        <f>IF(B25=0,"-",IF(B25&lt;=B$5,"Z","-"))</f>
        <v>-</v>
      </c>
      <c r="D26" s="135" t="str">
        <f>IF(B25=0,"-",IF(B25&lt;=B$6,"B","-"))</f>
        <v>B</v>
      </c>
      <c r="E26" s="133" t="str">
        <f>IF(E25=0,"-",IF(E25&lt;=E$4,"G","-"))</f>
        <v>-</v>
      </c>
      <c r="F26" s="134" t="str">
        <f>IF(E25=0,"-",IF(E25&lt;=E$5,"Z","-"))</f>
        <v>-</v>
      </c>
      <c r="G26" s="135" t="str">
        <f>IF(E25=0,"-",IF(E25&lt;=E$6,"B","-"))</f>
        <v>-</v>
      </c>
      <c r="H26" s="133" t="str">
        <f>IF(H25=0,"-",IF(H25&gt;=H$4,"G","-"))</f>
        <v>-</v>
      </c>
      <c r="I26" s="134" t="str">
        <f>IF(H25=0,"-",IF(H25&gt;=H$5,"Z","-"))</f>
        <v>-</v>
      </c>
      <c r="J26" s="135" t="str">
        <f>IF(H25=0,"-",IF(H25&gt;=H$6,"B","-"))</f>
        <v>B</v>
      </c>
      <c r="K26" s="133" t="str">
        <f>IF(K25=0,"-",IF(K25&gt;=K$4,"G","-"))</f>
        <v>-</v>
      </c>
      <c r="L26" s="134" t="str">
        <f>IF(K25=0,"-",IF(K25&gt;=K$5,"Z","-"))</f>
        <v>-</v>
      </c>
      <c r="M26" s="135" t="str">
        <f>IF(K25=0,"-",IF(K25&gt;=K$6,"B","-"))</f>
        <v>B</v>
      </c>
      <c r="N26" s="133" t="str">
        <f>IF(N25=0,"-",IF(N25&gt;=N$4,"G","-"))</f>
        <v>-</v>
      </c>
      <c r="O26" s="134" t="str">
        <f>IF(N25=0,"-",IF(N25&gt;=N$5,"Z","-"))</f>
        <v>Z</v>
      </c>
      <c r="P26" s="135" t="str">
        <f>IF(N25=0,"-",IF(N25&gt;=N$6,"B","-"))</f>
        <v>B</v>
      </c>
      <c r="Q26" s="133" t="str">
        <f>IF(Q25=0,"-",IF(Q25&gt;=Q$4,"G","-"))</f>
        <v>-</v>
      </c>
      <c r="R26" s="134" t="str">
        <f>IF(Q25=0,"-",IF(Q25&gt;=Q$5,"Z","-"))</f>
        <v>-</v>
      </c>
      <c r="S26" s="135" t="str">
        <f>IF(Q25=0,"-",IF(Q25&gt;=Q$6,"B","-"))</f>
        <v>B</v>
      </c>
      <c r="T26" s="183"/>
      <c r="U26" s="185"/>
      <c r="V26" s="170"/>
      <c r="W26" s="172"/>
      <c r="Y26"/>
      <c r="Z26"/>
      <c r="AA26"/>
      <c r="AB26"/>
      <c r="AC26"/>
      <c r="AD26"/>
    </row>
    <row r="27" spans="1:30">
      <c r="A27" s="239" t="s">
        <v>115</v>
      </c>
      <c r="B27" s="251"/>
      <c r="C27" s="252"/>
      <c r="D27" s="253"/>
      <c r="E27" s="324"/>
      <c r="F27" s="250"/>
      <c r="G27" s="325"/>
      <c r="H27" s="244">
        <v>0.85</v>
      </c>
      <c r="I27" s="245"/>
      <c r="J27" s="246"/>
      <c r="K27" s="244"/>
      <c r="L27" s="245"/>
      <c r="M27" s="246"/>
      <c r="N27" s="244">
        <v>6.12</v>
      </c>
      <c r="O27" s="245"/>
      <c r="P27" s="246"/>
      <c r="Q27" s="244"/>
      <c r="R27" s="245"/>
      <c r="S27" s="246"/>
      <c r="T27" s="182" t="str">
        <f>IF(W27&gt;=4,"GOUD",IF(V27&gt;=4,"ZILVER",IF(U27&gt;=4,"BRONS","GROEN")))</f>
        <v>GROEN</v>
      </c>
      <c r="U27" s="184">
        <f>COUNTIF($B28:$S28,"B")</f>
        <v>1</v>
      </c>
      <c r="V27" s="169">
        <f>COUNTIF($B28:$S28,"Z")</f>
        <v>1</v>
      </c>
      <c r="W27" s="171">
        <f>COUNTIF($B28:$S28,"G")</f>
        <v>0</v>
      </c>
    </row>
    <row r="28" spans="1:30" ht="14" thickBot="1">
      <c r="A28" s="240"/>
      <c r="B28" s="133" t="str">
        <f>IF(B27=0,"-",IF(B27&lt;=B$4,"G","-"))</f>
        <v>-</v>
      </c>
      <c r="C28" s="134" t="str">
        <f>IF(B27=0,"-",IF(B27&lt;=B$5,"Z","-"))</f>
        <v>-</v>
      </c>
      <c r="D28" s="135" t="str">
        <f>IF(B27=0,"-",IF(B27&lt;=B$6,"B","-"))</f>
        <v>-</v>
      </c>
      <c r="E28" s="133" t="str">
        <f>IF(E27=0,"-",IF(E27&lt;=E$4,"G","-"))</f>
        <v>-</v>
      </c>
      <c r="F28" s="134" t="str">
        <f>IF(E27=0,"-",IF(E27&lt;=E$5,"Z","-"))</f>
        <v>-</v>
      </c>
      <c r="G28" s="135" t="str">
        <f>IF(E27=0,"-",IF(E27&lt;=E$6,"B","-"))</f>
        <v>-</v>
      </c>
      <c r="H28" s="133" t="str">
        <f>IF(H27=0,"-",IF(H27&gt;=H$4,"G","-"))</f>
        <v>-</v>
      </c>
      <c r="I28" s="134" t="str">
        <f>IF(H27=0,"-",IF(H27&gt;=H$5,"Z","-"))</f>
        <v>-</v>
      </c>
      <c r="J28" s="135" t="str">
        <f>IF(H27=0,"-",IF(H27&gt;=H$6,"B","-"))</f>
        <v>-</v>
      </c>
      <c r="K28" s="133" t="str">
        <f>IF(K27=0,"-",IF(K27&gt;=K$4,"G","-"))</f>
        <v>-</v>
      </c>
      <c r="L28" s="134" t="str">
        <f>IF(K27=0,"-",IF(K27&gt;=K$5,"Z","-"))</f>
        <v>-</v>
      </c>
      <c r="M28" s="135" t="str">
        <f>IF(K27=0,"-",IF(K27&gt;=K$6,"B","-"))</f>
        <v>-</v>
      </c>
      <c r="N28" s="133" t="str">
        <f>IF(N27=0,"-",IF(N27&gt;=N$4,"G","-"))</f>
        <v>-</v>
      </c>
      <c r="O28" s="134" t="str">
        <f>IF(N27=0,"-",IF(N27&gt;=N$5,"Z","-"))</f>
        <v>Z</v>
      </c>
      <c r="P28" s="135" t="str">
        <f>IF(N27=0,"-",IF(N27&gt;=N$6,"B","-"))</f>
        <v>B</v>
      </c>
      <c r="Q28" s="133" t="str">
        <f>IF(Q27=0,"-",IF(Q27&gt;=Q$4,"G","-"))</f>
        <v>-</v>
      </c>
      <c r="R28" s="134" t="str">
        <f>IF(Q27=0,"-",IF(Q27&gt;=Q$5,"Z","-"))</f>
        <v>-</v>
      </c>
      <c r="S28" s="135" t="str">
        <f>IF(Q27=0,"-",IF(Q27&gt;=Q$6,"B","-"))</f>
        <v>-</v>
      </c>
      <c r="T28" s="183"/>
      <c r="U28" s="185"/>
      <c r="V28" s="170"/>
      <c r="W28" s="172"/>
    </row>
    <row r="29" spans="1:30">
      <c r="A29" s="239" t="s">
        <v>155</v>
      </c>
      <c r="B29" s="251">
        <v>11.7</v>
      </c>
      <c r="C29" s="252"/>
      <c r="D29" s="253"/>
      <c r="E29" s="324">
        <v>444</v>
      </c>
      <c r="F29" s="250"/>
      <c r="G29" s="325"/>
      <c r="H29" s="244">
        <v>1</v>
      </c>
      <c r="I29" s="245"/>
      <c r="J29" s="246"/>
      <c r="K29" s="244">
        <v>2.4</v>
      </c>
      <c r="L29" s="245"/>
      <c r="M29" s="246"/>
      <c r="N29" s="244">
        <v>5.85</v>
      </c>
      <c r="O29" s="245"/>
      <c r="P29" s="246"/>
      <c r="Q29" s="244">
        <v>21.21</v>
      </c>
      <c r="R29" s="245"/>
      <c r="S29" s="246"/>
      <c r="T29" s="182" t="str">
        <f>IF(W29&gt;=4,"GOUD",IF(V29&gt;=4,"ZILVER",IF(U29&gt;=4,"BRONS","GROEN")))</f>
        <v>GROEN</v>
      </c>
      <c r="U29" s="184">
        <f>COUNTIF($B30:$S30,"B")</f>
        <v>3</v>
      </c>
      <c r="V29" s="169">
        <f>COUNTIF($B30:$S30,"Z")</f>
        <v>0</v>
      </c>
      <c r="W29" s="171">
        <f>COUNTIF($B30:$S30,"G")</f>
        <v>0</v>
      </c>
    </row>
    <row r="30" spans="1:30" ht="14" thickBot="1">
      <c r="A30" s="240"/>
      <c r="B30" s="133" t="str">
        <f>IF(B29=0,"-",IF(B29&lt;=B$4,"G","-"))</f>
        <v>-</v>
      </c>
      <c r="C30" s="134" t="str">
        <f>IF(B29=0,"-",IF(B29&lt;=B$5,"Z","-"))</f>
        <v>-</v>
      </c>
      <c r="D30" s="135" t="str">
        <f>IF(B29=0,"-",IF(B29&lt;=B$6,"B","-"))</f>
        <v>-</v>
      </c>
      <c r="E30" s="133" t="str">
        <f>IF(E29=0,"-",IF(E29&lt;=E$4,"G","-"))</f>
        <v>-</v>
      </c>
      <c r="F30" s="134" t="str">
        <f>IF(E29=0,"-",IF(E29&lt;=E$5,"Z","-"))</f>
        <v>-</v>
      </c>
      <c r="G30" s="135" t="str">
        <f>IF(E29=0,"-",IF(E29&lt;=E$6,"B","-"))</f>
        <v>-</v>
      </c>
      <c r="H30" s="133" t="str">
        <f>IF(H29=0,"-",IF(H29&gt;=H$4,"G","-"))</f>
        <v>-</v>
      </c>
      <c r="I30" s="134" t="str">
        <f>IF(H29=0,"-",IF(H29&gt;=H$5,"Z","-"))</f>
        <v>-</v>
      </c>
      <c r="J30" s="135" t="str">
        <f>IF(H29=0,"-",IF(H29&gt;=H$6,"B","-"))</f>
        <v>B</v>
      </c>
      <c r="K30" s="133" t="str">
        <f>IF(K29=0,"-",IF(K29&gt;=K$4,"G","-"))</f>
        <v>-</v>
      </c>
      <c r="L30" s="134" t="str">
        <f>IF(K29=0,"-",IF(K29&gt;=K$5,"Z","-"))</f>
        <v>-</v>
      </c>
      <c r="M30" s="135" t="str">
        <f>IF(K29=0,"-",IF(K29&gt;=K$6,"B","-"))</f>
        <v>-</v>
      </c>
      <c r="N30" s="133" t="str">
        <f>IF(N29=0,"-",IF(N29&gt;=N$4,"G","-"))</f>
        <v>-</v>
      </c>
      <c r="O30" s="134" t="str">
        <f>IF(N29=0,"-",IF(N29&gt;=N$5,"Z","-"))</f>
        <v>-</v>
      </c>
      <c r="P30" s="135" t="str">
        <f>IF(N29=0,"-",IF(N29&gt;=N$6,"B","-"))</f>
        <v>B</v>
      </c>
      <c r="Q30" s="133" t="str">
        <f>IF(Q29=0,"-",IF(Q29&gt;=Q$4,"G","-"))</f>
        <v>-</v>
      </c>
      <c r="R30" s="134" t="str">
        <f>IF(Q29=0,"-",IF(Q29&gt;=Q$5,"Z","-"))</f>
        <v>-</v>
      </c>
      <c r="S30" s="135" t="str">
        <f>IF(Q29=0,"-",IF(Q29&gt;=Q$6,"B","-"))</f>
        <v>B</v>
      </c>
      <c r="T30" s="183"/>
      <c r="U30" s="185"/>
      <c r="V30" s="170"/>
      <c r="W30" s="172"/>
    </row>
    <row r="31" spans="1:30">
      <c r="A31" s="239" t="s">
        <v>116</v>
      </c>
      <c r="B31" s="251">
        <v>12</v>
      </c>
      <c r="C31" s="252"/>
      <c r="D31" s="253"/>
      <c r="E31" s="324">
        <v>504</v>
      </c>
      <c r="F31" s="250"/>
      <c r="G31" s="325"/>
      <c r="H31" s="244">
        <v>0.85</v>
      </c>
      <c r="I31" s="245"/>
      <c r="J31" s="246"/>
      <c r="K31" s="244">
        <v>2.36</v>
      </c>
      <c r="L31" s="245"/>
      <c r="M31" s="246"/>
      <c r="N31" s="244">
        <v>3.19</v>
      </c>
      <c r="O31" s="245"/>
      <c r="P31" s="246"/>
      <c r="Q31" s="244">
        <v>10.9</v>
      </c>
      <c r="R31" s="245"/>
      <c r="S31" s="246"/>
      <c r="T31" s="182" t="str">
        <f>IF(W31&gt;=4,"GOUD",IF(V31&gt;=4,"ZILVER",IF(U31&gt;=4,"BRONS","GROEN")))</f>
        <v>GROEN</v>
      </c>
      <c r="U31" s="184">
        <f>COUNTIF($B32:$S32,"B")</f>
        <v>0</v>
      </c>
      <c r="V31" s="169">
        <f>COUNTIF($B32:$S32,"Z")</f>
        <v>0</v>
      </c>
      <c r="W31" s="171">
        <f>COUNTIF($B32:$S32,"G")</f>
        <v>0</v>
      </c>
    </row>
    <row r="32" spans="1:30" ht="14" thickBot="1">
      <c r="A32" s="240"/>
      <c r="B32" s="133" t="str">
        <f>IF(B31=0,"-",IF(B31&lt;=B$4,"G","-"))</f>
        <v>-</v>
      </c>
      <c r="C32" s="134" t="str">
        <f>IF(B31=0,"-",IF(B31&lt;=B$5,"Z","-"))</f>
        <v>-</v>
      </c>
      <c r="D32" s="135" t="str">
        <f>IF(B31=0,"-",IF(B31&lt;=B$6,"B","-"))</f>
        <v>-</v>
      </c>
      <c r="E32" s="133" t="str">
        <f>IF(E31=0,"-",IF(E31&lt;=E$4,"G","-"))</f>
        <v>-</v>
      </c>
      <c r="F32" s="134" t="str">
        <f>IF(E31=0,"-",IF(E31&lt;=E$5,"Z","-"))</f>
        <v>-</v>
      </c>
      <c r="G32" s="135" t="str">
        <f>IF(E31=0,"-",IF(E31&lt;=E$6,"B","-"))</f>
        <v>-</v>
      </c>
      <c r="H32" s="133" t="str">
        <f>IF(H31=0,"-",IF(H31&gt;=H$4,"G","-"))</f>
        <v>-</v>
      </c>
      <c r="I32" s="134" t="str">
        <f>IF(H31=0,"-",IF(H31&gt;=H$5,"Z","-"))</f>
        <v>-</v>
      </c>
      <c r="J32" s="135" t="str">
        <f>IF(H31=0,"-",IF(H31&gt;=H$6,"B","-"))</f>
        <v>-</v>
      </c>
      <c r="K32" s="133" t="str">
        <f>IF(K31=0,"-",IF(K31&gt;=K$4,"G","-"))</f>
        <v>-</v>
      </c>
      <c r="L32" s="134" t="str">
        <f>IF(K31=0,"-",IF(K31&gt;=K$5,"Z","-"))</f>
        <v>-</v>
      </c>
      <c r="M32" s="135" t="str">
        <f>IF(K31=0,"-",IF(K31&gt;=K$6,"B","-"))</f>
        <v>-</v>
      </c>
      <c r="N32" s="133" t="str">
        <f>IF(N31=0,"-",IF(N31&gt;=N$4,"G","-"))</f>
        <v>-</v>
      </c>
      <c r="O32" s="134" t="str">
        <f>IF(N31=0,"-",IF(N31&gt;=N$5,"Z","-"))</f>
        <v>-</v>
      </c>
      <c r="P32" s="135" t="str">
        <f>IF(N31=0,"-",IF(N31&gt;=N$6,"B","-"))</f>
        <v>-</v>
      </c>
      <c r="Q32" s="133" t="str">
        <f>IF(Q31=0,"-",IF(Q31&gt;=Q$4,"G","-"))</f>
        <v>-</v>
      </c>
      <c r="R32" s="134" t="str">
        <f>IF(Q31=0,"-",IF(Q31&gt;=Q$5,"Z","-"))</f>
        <v>-</v>
      </c>
      <c r="S32" s="135" t="str">
        <f>IF(Q31=0,"-",IF(Q31&gt;=Q$6,"B","-"))</f>
        <v>-</v>
      </c>
      <c r="T32" s="183"/>
      <c r="U32" s="185"/>
      <c r="V32" s="170"/>
      <c r="W32" s="172"/>
    </row>
    <row r="33" spans="1:23">
      <c r="A33" s="239" t="s">
        <v>117</v>
      </c>
      <c r="B33" s="251">
        <v>11.7</v>
      </c>
      <c r="C33" s="252"/>
      <c r="D33" s="253"/>
      <c r="E33" s="324">
        <v>434.25</v>
      </c>
      <c r="F33" s="250"/>
      <c r="G33" s="325"/>
      <c r="H33" s="244">
        <v>0.9</v>
      </c>
      <c r="I33" s="245"/>
      <c r="J33" s="246"/>
      <c r="K33" s="244">
        <v>2.64</v>
      </c>
      <c r="L33" s="245"/>
      <c r="M33" s="246"/>
      <c r="N33" s="244">
        <v>3.56</v>
      </c>
      <c r="O33" s="245"/>
      <c r="P33" s="246"/>
      <c r="Q33" s="244">
        <v>11.58</v>
      </c>
      <c r="R33" s="245"/>
      <c r="S33" s="246"/>
      <c r="T33" s="182" t="str">
        <f>IF(W33&gt;=4,"GOUD",IF(V33&gt;=4,"ZILVER",IF(U33&gt;=4,"BRONS","GROEN")))</f>
        <v>GROEN</v>
      </c>
      <c r="U33" s="184">
        <f>COUNTIF($B34:$S34,"B")</f>
        <v>1</v>
      </c>
      <c r="V33" s="169">
        <f>COUNTIF($B34:$S34,"Z")</f>
        <v>0</v>
      </c>
      <c r="W33" s="171">
        <f>COUNTIF($B34:$S34,"G")</f>
        <v>0</v>
      </c>
    </row>
    <row r="34" spans="1:23" ht="14" thickBot="1">
      <c r="A34" s="240"/>
      <c r="B34" s="133" t="str">
        <f>IF(B33=0,"-",IF(B33&lt;=B$4,"G","-"))</f>
        <v>-</v>
      </c>
      <c r="C34" s="134" t="str">
        <f>IF(B33=0,"-",IF(B33&lt;=B$5,"Z","-"))</f>
        <v>-</v>
      </c>
      <c r="D34" s="135" t="str">
        <f>IF(B33=0,"-",IF(B33&lt;=B$6,"B","-"))</f>
        <v>-</v>
      </c>
      <c r="E34" s="133" t="str">
        <f>IF(E33=0,"-",IF(E33&lt;=E$4,"G","-"))</f>
        <v>-</v>
      </c>
      <c r="F34" s="134" t="str">
        <f>IF(E33=0,"-",IF(E33&lt;=E$5,"Z","-"))</f>
        <v>-</v>
      </c>
      <c r="G34" s="135" t="str">
        <f>IF(E33=0,"-",IF(E33&lt;=E$6,"B","-"))</f>
        <v>B</v>
      </c>
      <c r="H34" s="133" t="str">
        <f>IF(H33=0,"-",IF(H33&gt;=H$4,"G","-"))</f>
        <v>-</v>
      </c>
      <c r="I34" s="134" t="str">
        <f>IF(H33=0,"-",IF(H33&gt;=H$5,"Z","-"))</f>
        <v>-</v>
      </c>
      <c r="J34" s="135" t="str">
        <f>IF(H33=0,"-",IF(H33&gt;=H$6,"B","-"))</f>
        <v>-</v>
      </c>
      <c r="K34" s="133" t="str">
        <f>IF(K33=0,"-",IF(K33&gt;=K$4,"G","-"))</f>
        <v>-</v>
      </c>
      <c r="L34" s="134" t="str">
        <f>IF(K33=0,"-",IF(K33&gt;=K$5,"Z","-"))</f>
        <v>-</v>
      </c>
      <c r="M34" s="135" t="str">
        <f>IF(K33=0,"-",IF(K33&gt;=K$6,"B","-"))</f>
        <v>-</v>
      </c>
      <c r="N34" s="133" t="str">
        <f>IF(N33=0,"-",IF(N33&gt;=N$4,"G","-"))</f>
        <v>-</v>
      </c>
      <c r="O34" s="134" t="str">
        <f>IF(N33=0,"-",IF(N33&gt;=N$5,"Z","-"))</f>
        <v>-</v>
      </c>
      <c r="P34" s="135" t="str">
        <f>IF(N33=0,"-",IF(N33&gt;=N$6,"B","-"))</f>
        <v>-</v>
      </c>
      <c r="Q34" s="133" t="str">
        <f>IF(Q33=0,"-",IF(Q33&gt;=Q$4,"G","-"))</f>
        <v>-</v>
      </c>
      <c r="R34" s="134" t="str">
        <f>IF(Q33=0,"-",IF(Q33&gt;=Q$5,"Z","-"))</f>
        <v>-</v>
      </c>
      <c r="S34" s="135" t="str">
        <f>IF(Q33=0,"-",IF(Q33&gt;=Q$6,"B","-"))</f>
        <v>-</v>
      </c>
      <c r="T34" s="183"/>
      <c r="U34" s="185"/>
      <c r="V34" s="170"/>
      <c r="W34" s="172"/>
    </row>
    <row r="35" spans="1:23">
      <c r="A35" s="313" t="s">
        <v>153</v>
      </c>
      <c r="B35" s="251">
        <v>10.9</v>
      </c>
      <c r="C35" s="252"/>
      <c r="D35" s="253"/>
      <c r="E35" s="324">
        <v>352</v>
      </c>
      <c r="F35" s="250"/>
      <c r="G35" s="325"/>
      <c r="H35" s="244">
        <v>1.1000000000000001</v>
      </c>
      <c r="I35" s="245"/>
      <c r="J35" s="246"/>
      <c r="K35" s="244">
        <v>2.9</v>
      </c>
      <c r="L35" s="245"/>
      <c r="M35" s="246"/>
      <c r="N35" s="244">
        <v>5.12</v>
      </c>
      <c r="O35" s="245"/>
      <c r="P35" s="246"/>
      <c r="Q35" s="244">
        <v>17.12</v>
      </c>
      <c r="R35" s="245"/>
      <c r="S35" s="246"/>
      <c r="T35" s="182" t="str">
        <f>IF(W35&gt;=4,"GOUD",IF(V35&gt;=4,"ZILVER",IF(U35&gt;=4,"BRONS","GROEN")))</f>
        <v>BRONS</v>
      </c>
      <c r="U35" s="184">
        <f>COUNTIF($B36:$S36,"B")</f>
        <v>6</v>
      </c>
      <c r="V35" s="169">
        <f>COUNTIF($B36:$S36,"Z")</f>
        <v>2</v>
      </c>
      <c r="W35" s="171">
        <f>COUNTIF($B36:$S36,"G")</f>
        <v>0</v>
      </c>
    </row>
    <row r="36" spans="1:23" ht="14" thickBot="1">
      <c r="A36" s="323"/>
      <c r="B36" s="133" t="str">
        <f>IF(B35=0,"-",IF(B35&lt;=B$4,"G","-"))</f>
        <v>-</v>
      </c>
      <c r="C36" s="134" t="str">
        <f>IF(B35=0,"-",IF(B35&lt;=B$5,"Z","-"))</f>
        <v>-</v>
      </c>
      <c r="D36" s="135" t="str">
        <f>IF(B35=0,"-",IF(B35&lt;=B$6,"B","-"))</f>
        <v>B</v>
      </c>
      <c r="E36" s="133" t="str">
        <f>IF(E35=0,"-",IF(E35&lt;=E$4,"G","-"))</f>
        <v>-</v>
      </c>
      <c r="F36" s="134" t="str">
        <f>IF(E35=0,"-",IF(E35&lt;=E$5,"Z","-"))</f>
        <v>Z</v>
      </c>
      <c r="G36" s="135" t="str">
        <f>IF(E35=0,"-",IF(E35&lt;=E$6,"B","-"))</f>
        <v>B</v>
      </c>
      <c r="H36" s="133" t="str">
        <f>IF(H35=0,"-",IF(H35&gt;=H$4,"G","-"))</f>
        <v>-</v>
      </c>
      <c r="I36" s="134" t="str">
        <f>IF(H35=0,"-",IF(H35&gt;=H$5,"Z","-"))</f>
        <v>Z</v>
      </c>
      <c r="J36" s="135" t="str">
        <f>IF(H35=0,"-",IF(H35&gt;=H$6,"B","-"))</f>
        <v>B</v>
      </c>
      <c r="K36" s="133" t="str">
        <f>IF(K35=0,"-",IF(K35&gt;=K$4,"G","-"))</f>
        <v>-</v>
      </c>
      <c r="L36" s="134" t="str">
        <f>IF(K35=0,"-",IF(K35&gt;=K$5,"Z","-"))</f>
        <v>-</v>
      </c>
      <c r="M36" s="135" t="str">
        <f>IF(K35=0,"-",IF(K35&gt;=K$6,"B","-"))</f>
        <v>B</v>
      </c>
      <c r="N36" s="133" t="str">
        <f>IF(N35=0,"-",IF(N35&gt;=N$4,"G","-"))</f>
        <v>-</v>
      </c>
      <c r="O36" s="134" t="str">
        <f>IF(N35=0,"-",IF(N35&gt;=N$5,"Z","-"))</f>
        <v>-</v>
      </c>
      <c r="P36" s="135" t="str">
        <f>IF(N35=0,"-",IF(N35&gt;=N$6,"B","-"))</f>
        <v>B</v>
      </c>
      <c r="Q36" s="133" t="str">
        <f>IF(Q35=0,"-",IF(Q35&gt;=Q$4,"G","-"))</f>
        <v>-</v>
      </c>
      <c r="R36" s="134" t="str">
        <f>IF(Q35=0,"-",IF(Q35&gt;=Q$5,"Z","-"))</f>
        <v>-</v>
      </c>
      <c r="S36" s="135" t="str">
        <f>IF(Q35=0,"-",IF(Q35&gt;=Q$6,"B","-"))</f>
        <v>B</v>
      </c>
      <c r="T36" s="183"/>
      <c r="U36" s="185"/>
      <c r="V36" s="170"/>
      <c r="W36" s="172"/>
    </row>
    <row r="37" spans="1:23">
      <c r="A37" s="239" t="s">
        <v>154</v>
      </c>
      <c r="B37" s="251">
        <v>10.4</v>
      </c>
      <c r="C37" s="252"/>
      <c r="D37" s="253"/>
      <c r="E37" s="324">
        <v>452</v>
      </c>
      <c r="F37" s="250"/>
      <c r="G37" s="325"/>
      <c r="H37" s="244">
        <v>1.1000000000000001</v>
      </c>
      <c r="I37" s="245"/>
      <c r="J37" s="246"/>
      <c r="K37" s="244">
        <v>2.95</v>
      </c>
      <c r="L37" s="245"/>
      <c r="M37" s="246"/>
      <c r="N37" s="244">
        <v>5.9</v>
      </c>
      <c r="O37" s="245"/>
      <c r="P37" s="246"/>
      <c r="Q37" s="244">
        <v>21.54</v>
      </c>
      <c r="R37" s="245"/>
      <c r="S37" s="246"/>
      <c r="T37" s="182" t="str">
        <f>IF(W37&gt;=4,"GOUD",IF(V37&gt;=4,"ZILVER",IF(U37&gt;=4,"BRONS","GROEN")))</f>
        <v>BRONS</v>
      </c>
      <c r="U37" s="184">
        <f>COUNTIF($B38:$S38,"B")</f>
        <v>5</v>
      </c>
      <c r="V37" s="169">
        <f>COUNTIF($B38:$S38,"Z")</f>
        <v>1</v>
      </c>
      <c r="W37" s="171">
        <f>COUNTIF($B38:$S38,"G")</f>
        <v>0</v>
      </c>
    </row>
    <row r="38" spans="1:23" ht="14" thickBot="1">
      <c r="A38" s="240"/>
      <c r="B38" s="133" t="str">
        <f>IF(B37=0,"-",IF(B37&lt;=B$4,"G","-"))</f>
        <v>-</v>
      </c>
      <c r="C38" s="134" t="str">
        <f>IF(B37=0,"-",IF(B37&lt;=B$5,"Z","-"))</f>
        <v>-</v>
      </c>
      <c r="D38" s="135" t="str">
        <f>IF(B37=0,"-",IF(B37&lt;=B$6,"B","-"))</f>
        <v>B</v>
      </c>
      <c r="E38" s="133" t="str">
        <f>IF(E37=0,"-",IF(E37&lt;=E$4,"G","-"))</f>
        <v>-</v>
      </c>
      <c r="F38" s="134" t="str">
        <f>IF(E37=0,"-",IF(E37&lt;=E$5,"Z","-"))</f>
        <v>-</v>
      </c>
      <c r="G38" s="135" t="str">
        <f>IF(E37=0,"-",IF(E37&lt;=E$6,"B","-"))</f>
        <v>-</v>
      </c>
      <c r="H38" s="133" t="str">
        <f>IF(H37=0,"-",IF(H37&gt;=H$4,"G","-"))</f>
        <v>-</v>
      </c>
      <c r="I38" s="134" t="str">
        <f>IF(H37=0,"-",IF(H37&gt;=H$5,"Z","-"))</f>
        <v>Z</v>
      </c>
      <c r="J38" s="135" t="str">
        <f>IF(H37=0,"-",IF(H37&gt;=H$6,"B","-"))</f>
        <v>B</v>
      </c>
      <c r="K38" s="133" t="str">
        <f>IF(K37=0,"-",IF(K37&gt;=K$4,"G","-"))</f>
        <v>-</v>
      </c>
      <c r="L38" s="134" t="str">
        <f>IF(K37=0,"-",IF(K37&gt;=K$5,"Z","-"))</f>
        <v>-</v>
      </c>
      <c r="M38" s="135" t="str">
        <f>IF(K37=0,"-",IF(K37&gt;=K$6,"B","-"))</f>
        <v>B</v>
      </c>
      <c r="N38" s="133" t="str">
        <f>IF(N37=0,"-",IF(N37&gt;=N$4,"G","-"))</f>
        <v>-</v>
      </c>
      <c r="O38" s="134" t="str">
        <f>IF(N37=0,"-",IF(N37&gt;=N$5,"Z","-"))</f>
        <v>-</v>
      </c>
      <c r="P38" s="135" t="str">
        <f>IF(N37=0,"-",IF(N37&gt;=N$6,"B","-"))</f>
        <v>B</v>
      </c>
      <c r="Q38" s="133" t="str">
        <f>IF(Q37=0,"-",IF(Q37&gt;=Q$4,"G","-"))</f>
        <v>-</v>
      </c>
      <c r="R38" s="134" t="str">
        <f>IF(Q37=0,"-",IF(Q37&gt;=Q$5,"Z","-"))</f>
        <v>-</v>
      </c>
      <c r="S38" s="135" t="str">
        <f>IF(Q37=0,"-",IF(Q37&gt;=Q$6,"B","-"))</f>
        <v>B</v>
      </c>
      <c r="T38" s="183"/>
      <c r="U38" s="185"/>
      <c r="V38" s="170"/>
      <c r="W38" s="172"/>
    </row>
    <row r="39" spans="1:23">
      <c r="A39" s="313" t="s">
        <v>139</v>
      </c>
      <c r="B39" s="251">
        <v>12.6</v>
      </c>
      <c r="C39" s="252"/>
      <c r="D39" s="253"/>
      <c r="E39" s="324"/>
      <c r="F39" s="250"/>
      <c r="G39" s="325"/>
      <c r="H39" s="244"/>
      <c r="I39" s="245"/>
      <c r="J39" s="246"/>
      <c r="K39" s="244">
        <v>2.13</v>
      </c>
      <c r="L39" s="245"/>
      <c r="M39" s="246"/>
      <c r="N39" s="244"/>
      <c r="O39" s="245"/>
      <c r="P39" s="246"/>
      <c r="Q39" s="244">
        <v>11.94</v>
      </c>
      <c r="R39" s="245"/>
      <c r="S39" s="246"/>
      <c r="T39" s="182" t="str">
        <f>IF(W39&gt;=4,"GOUD",IF(V39&gt;=4,"ZILVER",IF(U39&gt;=4,"BRONS","GROEN")))</f>
        <v>GROEN</v>
      </c>
      <c r="U39" s="184">
        <f>COUNTIF($B40:$S40,"B")</f>
        <v>0</v>
      </c>
      <c r="V39" s="169">
        <f>COUNTIF($B40:$S40,"Z")</f>
        <v>0</v>
      </c>
      <c r="W39" s="171">
        <f>COUNTIF($B40:$S40,"G")</f>
        <v>0</v>
      </c>
    </row>
    <row r="40" spans="1:23" ht="14" thickBot="1">
      <c r="A40" s="323"/>
      <c r="B40" s="133" t="str">
        <f>IF(B39=0,"-",IF(B39&lt;=B$4,"G","-"))</f>
        <v>-</v>
      </c>
      <c r="C40" s="134" t="str">
        <f>IF(B39=0,"-",IF(B39&lt;=B$5,"Z","-"))</f>
        <v>-</v>
      </c>
      <c r="D40" s="135" t="str">
        <f>IF(B39=0,"-",IF(B39&lt;=B$6,"B","-"))</f>
        <v>-</v>
      </c>
      <c r="E40" s="133" t="str">
        <f>IF(E39=0,"-",IF(E39&lt;=E$4,"G","-"))</f>
        <v>-</v>
      </c>
      <c r="F40" s="134" t="str">
        <f>IF(E39=0,"-",IF(E39&lt;=E$5,"Z","-"))</f>
        <v>-</v>
      </c>
      <c r="G40" s="135" t="str">
        <f>IF(E39=0,"-",IF(E39&lt;=E$6,"B","-"))</f>
        <v>-</v>
      </c>
      <c r="H40" s="133" t="str">
        <f>IF(H39=0,"-",IF(H39&gt;=H$4,"G","-"))</f>
        <v>-</v>
      </c>
      <c r="I40" s="134" t="str">
        <f>IF(H39=0,"-",IF(H39&gt;=H$5,"Z","-"))</f>
        <v>-</v>
      </c>
      <c r="J40" s="135" t="str">
        <f>IF(H39=0,"-",IF(H39&gt;=H$6,"B","-"))</f>
        <v>-</v>
      </c>
      <c r="K40" s="133" t="str">
        <f>IF(K39=0,"-",IF(K39&gt;=K$4,"G","-"))</f>
        <v>-</v>
      </c>
      <c r="L40" s="134" t="str">
        <f>IF(K39=0,"-",IF(K39&gt;=K$5,"Z","-"))</f>
        <v>-</v>
      </c>
      <c r="M40" s="135" t="str">
        <f>IF(K39=0,"-",IF(K39&gt;=K$6,"B","-"))</f>
        <v>-</v>
      </c>
      <c r="N40" s="133" t="str">
        <f>IF(N39=0,"-",IF(N39&gt;=N$4,"G","-"))</f>
        <v>-</v>
      </c>
      <c r="O40" s="134" t="str">
        <f>IF(N39=0,"-",IF(N39&gt;=N$5,"Z","-"))</f>
        <v>-</v>
      </c>
      <c r="P40" s="135" t="str">
        <f>IF(N39=0,"-",IF(N39&gt;=N$6,"B","-"))</f>
        <v>-</v>
      </c>
      <c r="Q40" s="133" t="str">
        <f>IF(Q39=0,"-",IF(Q39&gt;=Q$4,"G","-"))</f>
        <v>-</v>
      </c>
      <c r="R40" s="134" t="str">
        <f>IF(Q39=0,"-",IF(Q39&gt;=Q$5,"Z","-"))</f>
        <v>-</v>
      </c>
      <c r="S40" s="135" t="str">
        <f>IF(Q39=0,"-",IF(Q39&gt;=Q$6,"B","-"))</f>
        <v>-</v>
      </c>
      <c r="T40" s="183"/>
      <c r="U40" s="185"/>
      <c r="V40" s="170"/>
      <c r="W40" s="172"/>
    </row>
    <row r="41" spans="1:23">
      <c r="A41" s="239" t="s">
        <v>125</v>
      </c>
      <c r="B41" s="251">
        <v>10.9</v>
      </c>
      <c r="C41" s="252"/>
      <c r="D41" s="253"/>
      <c r="E41" s="324">
        <v>418</v>
      </c>
      <c r="F41" s="250"/>
      <c r="G41" s="325"/>
      <c r="H41" s="244">
        <v>1.1000000000000001</v>
      </c>
      <c r="I41" s="245"/>
      <c r="J41" s="246"/>
      <c r="K41" s="244">
        <v>3.1</v>
      </c>
      <c r="L41" s="245"/>
      <c r="M41" s="246"/>
      <c r="N41" s="244">
        <v>5.27</v>
      </c>
      <c r="O41" s="245"/>
      <c r="P41" s="246"/>
      <c r="Q41" s="244">
        <v>19.100000000000001</v>
      </c>
      <c r="R41" s="245"/>
      <c r="S41" s="246"/>
      <c r="T41" s="182" t="str">
        <f>IF(W41&gt;=4,"GOUD",IF(V41&gt;=4,"ZILVER",IF(U41&gt;=4,"BRONS","GROEN")))</f>
        <v>BRONS</v>
      </c>
      <c r="U41" s="184">
        <f>COUNTIF($B42:$S42,"B")</f>
        <v>6</v>
      </c>
      <c r="V41" s="169">
        <f>COUNTIF($B42:$S42,"Z")</f>
        <v>1</v>
      </c>
      <c r="W41" s="171">
        <f>COUNTIF($B42:$S42,"G")</f>
        <v>0</v>
      </c>
    </row>
    <row r="42" spans="1:23" ht="14" thickBot="1">
      <c r="A42" s="240"/>
      <c r="B42" s="133" t="str">
        <f>IF(B41=0,"-",IF(B41&lt;=B$4,"G","-"))</f>
        <v>-</v>
      </c>
      <c r="C42" s="134" t="str">
        <f>IF(B41=0,"-",IF(B41&lt;=B$5,"Z","-"))</f>
        <v>-</v>
      </c>
      <c r="D42" s="135" t="str">
        <f>IF(B41=0,"-",IF(B41&lt;=B$6,"B","-"))</f>
        <v>B</v>
      </c>
      <c r="E42" s="133" t="str">
        <f>IF(E41=0,"-",IF(E41&lt;=E$4,"G","-"))</f>
        <v>-</v>
      </c>
      <c r="F42" s="134" t="str">
        <f>IF(E41=0,"-",IF(E41&lt;=E$5,"Z","-"))</f>
        <v>-</v>
      </c>
      <c r="G42" s="135" t="str">
        <f>IF(E41=0,"-",IF(E41&lt;=E$6,"B","-"))</f>
        <v>B</v>
      </c>
      <c r="H42" s="133" t="str">
        <f>IF(H41=0,"-",IF(H41&gt;=H$4,"G","-"))</f>
        <v>-</v>
      </c>
      <c r="I42" s="134" t="str">
        <f>IF(H41=0,"-",IF(H41&gt;=H$5,"Z","-"))</f>
        <v>Z</v>
      </c>
      <c r="J42" s="135" t="str">
        <f>IF(H41=0,"-",IF(H41&gt;=H$6,"B","-"))</f>
        <v>B</v>
      </c>
      <c r="K42" s="133" t="str">
        <f>IF(K41=0,"-",IF(K41&gt;=K$4,"G","-"))</f>
        <v>-</v>
      </c>
      <c r="L42" s="134" t="str">
        <f>IF(K41=0,"-",IF(K41&gt;=K$5,"Z","-"))</f>
        <v>-</v>
      </c>
      <c r="M42" s="135" t="str">
        <f>IF(K41=0,"-",IF(K41&gt;=K$6,"B","-"))</f>
        <v>B</v>
      </c>
      <c r="N42" s="133" t="str">
        <f>IF(N41=0,"-",IF(N41&gt;=N$4,"G","-"))</f>
        <v>-</v>
      </c>
      <c r="O42" s="134" t="str">
        <f>IF(N41=0,"-",IF(N41&gt;=N$5,"Z","-"))</f>
        <v>-</v>
      </c>
      <c r="P42" s="135" t="str">
        <f>IF(N41=0,"-",IF(N41&gt;=N$6,"B","-"))</f>
        <v>B</v>
      </c>
      <c r="Q42" s="133" t="str">
        <f>IF(Q41=0,"-",IF(Q41&gt;=Q$4,"G","-"))</f>
        <v>-</v>
      </c>
      <c r="R42" s="134" t="str">
        <f>IF(Q41=0,"-",IF(Q41&gt;=Q$5,"Z","-"))</f>
        <v>-</v>
      </c>
      <c r="S42" s="135" t="str">
        <f>IF(Q41=0,"-",IF(Q41&gt;=Q$6,"B","-"))</f>
        <v>B</v>
      </c>
      <c r="T42" s="183"/>
      <c r="U42" s="185"/>
      <c r="V42" s="170"/>
      <c r="W42" s="172"/>
    </row>
    <row r="43" spans="1:23">
      <c r="E43" s="2"/>
      <c r="F43" s="2"/>
      <c r="G43" s="2"/>
    </row>
    <row r="44" spans="1:23">
      <c r="A44" s="24" t="s">
        <v>20</v>
      </c>
      <c r="E44" s="2"/>
      <c r="F44" s="2"/>
      <c r="G44" s="2"/>
    </row>
    <row r="45" spans="1:23">
      <c r="A45" s="21"/>
      <c r="B45" s="22"/>
      <c r="C45" s="22"/>
      <c r="D45" s="22"/>
      <c r="E45" s="23"/>
      <c r="F45" s="23"/>
      <c r="G45" s="23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3">
      <c r="B46" s="22"/>
      <c r="C46" s="22"/>
      <c r="D46" s="22"/>
      <c r="E46" s="23"/>
      <c r="F46" s="23"/>
      <c r="G46" s="23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23">
      <c r="A47" s="21"/>
      <c r="B47" s="22"/>
      <c r="C47" s="22"/>
      <c r="D47" s="22"/>
      <c r="E47" s="23"/>
      <c r="F47" s="23"/>
      <c r="G47" s="23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3">
      <c r="A48" s="21"/>
      <c r="B48" s="22"/>
      <c r="C48" s="22"/>
      <c r="D48" s="22"/>
      <c r="E48" s="23"/>
      <c r="F48" s="23"/>
      <c r="G48" s="23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>
      <c r="A49" s="21"/>
      <c r="B49" s="22"/>
      <c r="C49" s="22"/>
      <c r="D49" s="22"/>
      <c r="E49" s="23"/>
      <c r="F49" s="23"/>
      <c r="G49" s="23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>
      <c r="A50" s="21"/>
      <c r="B50" s="22"/>
      <c r="C50" s="22"/>
      <c r="D50" s="22"/>
      <c r="E50" s="23"/>
      <c r="F50" s="23"/>
      <c r="G50" s="23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>
      <c r="A51" s="25"/>
      <c r="B51" s="25"/>
      <c r="C51" s="25"/>
      <c r="D51" s="25"/>
      <c r="E51" s="26"/>
      <c r="F51" s="26"/>
      <c r="G51" s="26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</sheetData>
  <mergeCells count="217">
    <mergeCell ref="V29:V30"/>
    <mergeCell ref="W29:W30"/>
    <mergeCell ref="A29:A30"/>
    <mergeCell ref="B29:D29"/>
    <mergeCell ref="E29:G29"/>
    <mergeCell ref="H29:J29"/>
    <mergeCell ref="K29:M29"/>
    <mergeCell ref="N29:P29"/>
    <mergeCell ref="Q29:S29"/>
    <mergeCell ref="T29:T30"/>
    <mergeCell ref="U29:U30"/>
    <mergeCell ref="V35:V36"/>
    <mergeCell ref="W35:W36"/>
    <mergeCell ref="T37:T38"/>
    <mergeCell ref="U37:U38"/>
    <mergeCell ref="V37:V38"/>
    <mergeCell ref="W37:W38"/>
    <mergeCell ref="A37:A38"/>
    <mergeCell ref="B37:D37"/>
    <mergeCell ref="E37:G37"/>
    <mergeCell ref="H37:J37"/>
    <mergeCell ref="K37:M37"/>
    <mergeCell ref="N37:P37"/>
    <mergeCell ref="Q37:S37"/>
    <mergeCell ref="A35:A36"/>
    <mergeCell ref="B35:D35"/>
    <mergeCell ref="E35:G35"/>
    <mergeCell ref="H35:J35"/>
    <mergeCell ref="K35:M35"/>
    <mergeCell ref="N35:P35"/>
    <mergeCell ref="Q35:S35"/>
    <mergeCell ref="T35:T36"/>
    <mergeCell ref="U35:U36"/>
    <mergeCell ref="H31:J31"/>
    <mergeCell ref="K31:M31"/>
    <mergeCell ref="N31:P31"/>
    <mergeCell ref="Q31:S31"/>
    <mergeCell ref="T31:T32"/>
    <mergeCell ref="U31:U32"/>
    <mergeCell ref="V31:V32"/>
    <mergeCell ref="W31:W32"/>
    <mergeCell ref="A33:A34"/>
    <mergeCell ref="B33:D33"/>
    <mergeCell ref="E33:G33"/>
    <mergeCell ref="H33:J33"/>
    <mergeCell ref="K33:M33"/>
    <mergeCell ref="N33:P33"/>
    <mergeCell ref="Q33:S33"/>
    <mergeCell ref="T33:T34"/>
    <mergeCell ref="U33:U34"/>
    <mergeCell ref="V33:V34"/>
    <mergeCell ref="W33:W34"/>
    <mergeCell ref="B3:D3"/>
    <mergeCell ref="B4:D4"/>
    <mergeCell ref="B5:D5"/>
    <mergeCell ref="B6:D6"/>
    <mergeCell ref="E3:G3"/>
    <mergeCell ref="E4:G4"/>
    <mergeCell ref="E5:G5"/>
    <mergeCell ref="E6:G6"/>
    <mergeCell ref="A31:A32"/>
    <mergeCell ref="B31:D31"/>
    <mergeCell ref="E31:G31"/>
    <mergeCell ref="E13:G13"/>
    <mergeCell ref="E7:G7"/>
    <mergeCell ref="B7:D7"/>
    <mergeCell ref="A15:A16"/>
    <mergeCell ref="B15:D15"/>
    <mergeCell ref="E17:G17"/>
    <mergeCell ref="A17:A18"/>
    <mergeCell ref="B17:D17"/>
    <mergeCell ref="A9:A10"/>
    <mergeCell ref="B9:D9"/>
    <mergeCell ref="E9:G9"/>
    <mergeCell ref="E21:G21"/>
    <mergeCell ref="A27:A28"/>
    <mergeCell ref="H3:J3"/>
    <mergeCell ref="H4:J4"/>
    <mergeCell ref="H5:J5"/>
    <mergeCell ref="H6:J6"/>
    <mergeCell ref="K3:M3"/>
    <mergeCell ref="K4:M4"/>
    <mergeCell ref="K5:M5"/>
    <mergeCell ref="K6:M6"/>
    <mergeCell ref="Q11:S11"/>
    <mergeCell ref="H7:J7"/>
    <mergeCell ref="K7:M7"/>
    <mergeCell ref="N5:P5"/>
    <mergeCell ref="N6:P6"/>
    <mergeCell ref="Q7:S7"/>
    <mergeCell ref="N7:P7"/>
    <mergeCell ref="N3:P3"/>
    <mergeCell ref="N4:P4"/>
    <mergeCell ref="Q3:S3"/>
    <mergeCell ref="Q4:S4"/>
    <mergeCell ref="Q5:S5"/>
    <mergeCell ref="Q6:S6"/>
    <mergeCell ref="A13:A14"/>
    <mergeCell ref="B13:D13"/>
    <mergeCell ref="K17:M17"/>
    <mergeCell ref="K11:M11"/>
    <mergeCell ref="E15:G15"/>
    <mergeCell ref="H11:J11"/>
    <mergeCell ref="E11:G11"/>
    <mergeCell ref="H15:J15"/>
    <mergeCell ref="K15:M15"/>
    <mergeCell ref="K13:M13"/>
    <mergeCell ref="H13:J13"/>
    <mergeCell ref="N17:P17"/>
    <mergeCell ref="Q17:S17"/>
    <mergeCell ref="T17:T18"/>
    <mergeCell ref="U17:U18"/>
    <mergeCell ref="U13:U14"/>
    <mergeCell ref="V9:V10"/>
    <mergeCell ref="A11:A12"/>
    <mergeCell ref="B11:D11"/>
    <mergeCell ref="V17:V18"/>
    <mergeCell ref="N13:P13"/>
    <mergeCell ref="T11:T12"/>
    <mergeCell ref="Q9:S9"/>
    <mergeCell ref="T9:T10"/>
    <mergeCell ref="K9:M9"/>
    <mergeCell ref="H9:J9"/>
    <mergeCell ref="T15:T16"/>
    <mergeCell ref="N15:P15"/>
    <mergeCell ref="Q15:S15"/>
    <mergeCell ref="Q13:S13"/>
    <mergeCell ref="V13:V14"/>
    <mergeCell ref="N9:P9"/>
    <mergeCell ref="T13:T14"/>
    <mergeCell ref="N11:P11"/>
    <mergeCell ref="H17:J17"/>
    <mergeCell ref="W17:W18"/>
    <mergeCell ref="V15:V16"/>
    <mergeCell ref="V11:V12"/>
    <mergeCell ref="W15:W16"/>
    <mergeCell ref="W11:W12"/>
    <mergeCell ref="U15:U16"/>
    <mergeCell ref="U11:U12"/>
    <mergeCell ref="W13:W14"/>
    <mergeCell ref="W9:W10"/>
    <mergeCell ref="U9:U10"/>
    <mergeCell ref="V19:V20"/>
    <mergeCell ref="W19:W20"/>
    <mergeCell ref="A41:A42"/>
    <mergeCell ref="B41:D41"/>
    <mergeCell ref="E41:G41"/>
    <mergeCell ref="H41:J41"/>
    <mergeCell ref="K41:M41"/>
    <mergeCell ref="N41:P41"/>
    <mergeCell ref="Q41:S41"/>
    <mergeCell ref="T41:T42"/>
    <mergeCell ref="U41:U42"/>
    <mergeCell ref="V41:V42"/>
    <mergeCell ref="W41:W42"/>
    <mergeCell ref="A19:A20"/>
    <mergeCell ref="B19:D19"/>
    <mergeCell ref="E19:G19"/>
    <mergeCell ref="H19:J19"/>
    <mergeCell ref="K19:M19"/>
    <mergeCell ref="N19:P19"/>
    <mergeCell ref="Q19:S19"/>
    <mergeCell ref="T19:T20"/>
    <mergeCell ref="U19:U20"/>
    <mergeCell ref="A21:A22"/>
    <mergeCell ref="B21:D21"/>
    <mergeCell ref="H21:J21"/>
    <mergeCell ref="K21:M21"/>
    <mergeCell ref="N21:P21"/>
    <mergeCell ref="Q21:S21"/>
    <mergeCell ref="T21:T22"/>
    <mergeCell ref="U21:U22"/>
    <mergeCell ref="V21:V22"/>
    <mergeCell ref="W21:W22"/>
    <mergeCell ref="A23:A24"/>
    <mergeCell ref="B23:D23"/>
    <mergeCell ref="E23:G23"/>
    <mergeCell ref="H23:J23"/>
    <mergeCell ref="K23:M23"/>
    <mergeCell ref="N23:P23"/>
    <mergeCell ref="Q23:S23"/>
    <mergeCell ref="T23:T24"/>
    <mergeCell ref="U23:U24"/>
    <mergeCell ref="V23:V24"/>
    <mergeCell ref="W23:W24"/>
    <mergeCell ref="W27:W28"/>
    <mergeCell ref="A25:A26"/>
    <mergeCell ref="B25:D25"/>
    <mergeCell ref="E25:G25"/>
    <mergeCell ref="H25:J25"/>
    <mergeCell ref="K25:M25"/>
    <mergeCell ref="N25:P25"/>
    <mergeCell ref="Q25:S25"/>
    <mergeCell ref="T25:T26"/>
    <mergeCell ref="U25:U26"/>
    <mergeCell ref="V25:V26"/>
    <mergeCell ref="W25:W26"/>
    <mergeCell ref="B27:D27"/>
    <mergeCell ref="E27:G27"/>
    <mergeCell ref="H27:J27"/>
    <mergeCell ref="K27:M27"/>
    <mergeCell ref="N27:P27"/>
    <mergeCell ref="Q27:S27"/>
    <mergeCell ref="T27:T28"/>
    <mergeCell ref="U27:U28"/>
    <mergeCell ref="V27:V28"/>
    <mergeCell ref="T39:T40"/>
    <mergeCell ref="U39:U40"/>
    <mergeCell ref="V39:V40"/>
    <mergeCell ref="W39:W40"/>
    <mergeCell ref="A39:A40"/>
    <mergeCell ref="B39:D39"/>
    <mergeCell ref="E39:G39"/>
    <mergeCell ref="H39:J39"/>
    <mergeCell ref="K39:M39"/>
    <mergeCell ref="N39:P39"/>
    <mergeCell ref="Q39:S39"/>
  </mergeCells>
  <phoneticPr fontId="0" type="noConversion"/>
  <pageMargins left="0.75000000000000011" right="0.75000000000000011" top="1" bottom="1" header="0.5" footer="0.5"/>
  <pageSetup paperSize="9" scale="89" orientation="landscape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4"/>
  <sheetViews>
    <sheetView workbookViewId="0">
      <selection activeCell="A14" sqref="A14:A15"/>
    </sheetView>
  </sheetViews>
  <sheetFormatPr baseColWidth="10" defaultColWidth="8.83203125" defaultRowHeight="13" x14ac:dyDescent="0"/>
  <cols>
    <col min="1" max="1" width="30.5" style="2" customWidth="1"/>
    <col min="2" max="10" width="2.6640625" style="2" customWidth="1"/>
    <col min="11" max="15" width="2.6640625" style="3" customWidth="1"/>
    <col min="16" max="16" width="3.33203125" style="3" customWidth="1"/>
    <col min="17" max="31" width="2.6640625" style="2" customWidth="1"/>
    <col min="32" max="32" width="9.5" style="2" bestFit="1" customWidth="1"/>
    <col min="33" max="33" width="6.33203125" style="2" customWidth="1"/>
    <col min="34" max="34" width="5.5" style="2" customWidth="1"/>
    <col min="35" max="36" width="7.83203125" style="2" hidden="1" customWidth="1"/>
    <col min="37" max="37" width="6.33203125" style="2" customWidth="1"/>
    <col min="38" max="38" width="5.5" style="2" customWidth="1"/>
    <col min="39" max="40" width="7.5" style="2" hidden="1" customWidth="1"/>
    <col min="41" max="41" width="6.33203125" style="2" customWidth="1"/>
    <col min="42" max="42" width="5.5" style="2" customWidth="1"/>
    <col min="43" max="44" width="7" style="2" hidden="1" customWidth="1"/>
    <col min="45" max="16384" width="8.83203125" style="2"/>
  </cols>
  <sheetData>
    <row r="1" spans="1:44" ht="16">
      <c r="A1" s="1" t="s">
        <v>21</v>
      </c>
    </row>
    <row r="2" spans="1:44" ht="12.75" customHeight="1" thickBot="1">
      <c r="A2" s="1"/>
    </row>
    <row r="3" spans="1:44" ht="12.75" customHeight="1">
      <c r="A3" s="39"/>
      <c r="B3" s="190" t="s">
        <v>17</v>
      </c>
      <c r="C3" s="191"/>
      <c r="D3" s="192"/>
      <c r="E3" s="191" t="s">
        <v>22</v>
      </c>
      <c r="F3" s="191"/>
      <c r="G3" s="191"/>
      <c r="H3" s="190" t="s">
        <v>23</v>
      </c>
      <c r="I3" s="191"/>
      <c r="J3" s="192"/>
      <c r="K3" s="197" t="s">
        <v>2</v>
      </c>
      <c r="L3" s="197"/>
      <c r="M3" s="197"/>
      <c r="N3" s="371" t="s">
        <v>14</v>
      </c>
      <c r="O3" s="197"/>
      <c r="P3" s="372"/>
      <c r="Q3" s="191" t="s">
        <v>3</v>
      </c>
      <c r="R3" s="191"/>
      <c r="S3" s="191"/>
      <c r="T3" s="190" t="s">
        <v>4</v>
      </c>
      <c r="U3" s="191"/>
      <c r="V3" s="192"/>
      <c r="W3" s="191" t="s">
        <v>5</v>
      </c>
      <c r="X3" s="191"/>
      <c r="Y3" s="191"/>
      <c r="Z3" s="190" t="s">
        <v>24</v>
      </c>
      <c r="AA3" s="191"/>
      <c r="AB3" s="192"/>
      <c r="AC3" s="191" t="s">
        <v>25</v>
      </c>
      <c r="AD3" s="191"/>
      <c r="AE3" s="191"/>
      <c r="AF3" s="5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</row>
    <row r="4" spans="1:44" ht="12.75" customHeight="1">
      <c r="A4" s="6" t="s">
        <v>7</v>
      </c>
      <c r="B4" s="285">
        <v>9</v>
      </c>
      <c r="C4" s="286"/>
      <c r="D4" s="287"/>
      <c r="E4" s="286">
        <v>11.7</v>
      </c>
      <c r="F4" s="286"/>
      <c r="G4" s="286"/>
      <c r="H4" s="285">
        <v>22.5</v>
      </c>
      <c r="I4" s="286"/>
      <c r="J4" s="287"/>
      <c r="K4" s="282">
        <v>155</v>
      </c>
      <c r="L4" s="282"/>
      <c r="M4" s="282"/>
      <c r="N4" s="369">
        <v>340</v>
      </c>
      <c r="O4" s="282"/>
      <c r="P4" s="370"/>
      <c r="Q4" s="295">
        <v>1.35</v>
      </c>
      <c r="R4" s="295"/>
      <c r="S4" s="295"/>
      <c r="T4" s="294">
        <v>4</v>
      </c>
      <c r="U4" s="295"/>
      <c r="V4" s="296"/>
      <c r="W4" s="295">
        <v>7.5</v>
      </c>
      <c r="X4" s="295"/>
      <c r="Y4" s="295"/>
      <c r="Z4" s="294">
        <v>17.5</v>
      </c>
      <c r="AA4" s="295"/>
      <c r="AB4" s="296"/>
      <c r="AC4" s="295">
        <v>22.5</v>
      </c>
      <c r="AD4" s="295"/>
      <c r="AE4" s="295"/>
      <c r="AF4" s="40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</row>
    <row r="5" spans="1:44" ht="12.75" customHeight="1">
      <c r="A5" s="6" t="s">
        <v>8</v>
      </c>
      <c r="B5" s="285">
        <v>10</v>
      </c>
      <c r="C5" s="286"/>
      <c r="D5" s="287"/>
      <c r="E5" s="286">
        <v>13</v>
      </c>
      <c r="F5" s="286"/>
      <c r="G5" s="286"/>
      <c r="H5" s="285">
        <v>24.5</v>
      </c>
      <c r="I5" s="286"/>
      <c r="J5" s="287"/>
      <c r="K5" s="282">
        <v>215</v>
      </c>
      <c r="L5" s="282"/>
      <c r="M5" s="282"/>
      <c r="N5" s="369">
        <v>405</v>
      </c>
      <c r="O5" s="282"/>
      <c r="P5" s="370"/>
      <c r="Q5" s="295">
        <v>1.2</v>
      </c>
      <c r="R5" s="295"/>
      <c r="S5" s="295"/>
      <c r="T5" s="294">
        <v>3.6</v>
      </c>
      <c r="U5" s="295"/>
      <c r="V5" s="296"/>
      <c r="W5" s="295">
        <v>6</v>
      </c>
      <c r="X5" s="295"/>
      <c r="Y5" s="295"/>
      <c r="Z5" s="294">
        <v>12.5</v>
      </c>
      <c r="AA5" s="295"/>
      <c r="AB5" s="296"/>
      <c r="AC5" s="295">
        <v>15</v>
      </c>
      <c r="AD5" s="295"/>
      <c r="AE5" s="295"/>
      <c r="AF5" s="40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</row>
    <row r="6" spans="1:44" ht="12.75" customHeight="1" thickBot="1">
      <c r="A6" s="8" t="s">
        <v>9</v>
      </c>
      <c r="B6" s="288">
        <v>11</v>
      </c>
      <c r="C6" s="289"/>
      <c r="D6" s="290"/>
      <c r="E6" s="289">
        <v>14.5</v>
      </c>
      <c r="F6" s="289"/>
      <c r="G6" s="289"/>
      <c r="H6" s="288">
        <v>26.5</v>
      </c>
      <c r="I6" s="289"/>
      <c r="J6" s="290"/>
      <c r="K6" s="283">
        <v>235</v>
      </c>
      <c r="L6" s="283"/>
      <c r="M6" s="283"/>
      <c r="N6" s="367">
        <v>435</v>
      </c>
      <c r="O6" s="283"/>
      <c r="P6" s="368"/>
      <c r="Q6" s="297">
        <v>1.05</v>
      </c>
      <c r="R6" s="297"/>
      <c r="S6" s="297"/>
      <c r="T6" s="298">
        <v>3.1</v>
      </c>
      <c r="U6" s="297"/>
      <c r="V6" s="299"/>
      <c r="W6" s="297">
        <v>4</v>
      </c>
      <c r="X6" s="297"/>
      <c r="Y6" s="297"/>
      <c r="Z6" s="298">
        <v>10</v>
      </c>
      <c r="AA6" s="297"/>
      <c r="AB6" s="299"/>
      <c r="AC6" s="297">
        <v>10</v>
      </c>
      <c r="AD6" s="297"/>
      <c r="AE6" s="297"/>
      <c r="AF6" s="40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</row>
    <row r="7" spans="1:44" ht="12.75" customHeight="1">
      <c r="A7" s="43"/>
      <c r="B7" s="361"/>
      <c r="C7" s="362"/>
      <c r="D7" s="363"/>
      <c r="E7" s="362"/>
      <c r="F7" s="362"/>
      <c r="G7" s="362"/>
      <c r="H7" s="356"/>
      <c r="I7" s="357"/>
      <c r="J7" s="358"/>
      <c r="K7" s="364"/>
      <c r="L7" s="364"/>
      <c r="M7" s="364"/>
      <c r="N7" s="365"/>
      <c r="O7" s="364"/>
      <c r="P7" s="366"/>
      <c r="Q7" s="357"/>
      <c r="R7" s="357"/>
      <c r="S7" s="357"/>
      <c r="T7" s="356"/>
      <c r="U7" s="357"/>
      <c r="V7" s="358"/>
      <c r="W7" s="357"/>
      <c r="X7" s="357"/>
      <c r="Y7" s="357"/>
      <c r="Z7" s="356"/>
      <c r="AA7" s="357"/>
      <c r="AB7" s="358"/>
      <c r="AC7" s="357"/>
      <c r="AD7" s="357"/>
      <c r="AE7" s="357"/>
      <c r="AF7" s="359" t="s">
        <v>10</v>
      </c>
      <c r="AG7" s="190" t="s">
        <v>9</v>
      </c>
      <c r="AH7" s="191"/>
      <c r="AI7" s="191"/>
      <c r="AJ7" s="192"/>
      <c r="AK7" s="190" t="s">
        <v>8</v>
      </c>
      <c r="AL7" s="191"/>
      <c r="AM7" s="191"/>
      <c r="AN7" s="192"/>
      <c r="AO7" s="346" t="s">
        <v>7</v>
      </c>
      <c r="AP7" s="347"/>
      <c r="AQ7" s="348"/>
      <c r="AR7" s="349"/>
    </row>
    <row r="8" spans="1:44" ht="14" thickBot="1">
      <c r="A8" s="9" t="s">
        <v>11</v>
      </c>
      <c r="B8" s="350" t="s">
        <v>17</v>
      </c>
      <c r="C8" s="351"/>
      <c r="D8" s="352"/>
      <c r="E8" s="351" t="s">
        <v>22</v>
      </c>
      <c r="F8" s="351"/>
      <c r="G8" s="352"/>
      <c r="H8" s="350" t="s">
        <v>23</v>
      </c>
      <c r="I8" s="351"/>
      <c r="J8" s="352"/>
      <c r="K8" s="353" t="s">
        <v>2</v>
      </c>
      <c r="L8" s="353"/>
      <c r="M8" s="353"/>
      <c r="N8" s="354" t="s">
        <v>14</v>
      </c>
      <c r="O8" s="353"/>
      <c r="P8" s="355"/>
      <c r="Q8" s="351" t="s">
        <v>3</v>
      </c>
      <c r="R8" s="351"/>
      <c r="S8" s="351"/>
      <c r="T8" s="350" t="s">
        <v>4</v>
      </c>
      <c r="U8" s="351"/>
      <c r="V8" s="352"/>
      <c r="W8" s="351" t="s">
        <v>5</v>
      </c>
      <c r="X8" s="351"/>
      <c r="Y8" s="351"/>
      <c r="Z8" s="350" t="s">
        <v>24</v>
      </c>
      <c r="AA8" s="351"/>
      <c r="AB8" s="352"/>
      <c r="AC8" s="351" t="s">
        <v>25</v>
      </c>
      <c r="AD8" s="351"/>
      <c r="AE8" s="351"/>
      <c r="AF8" s="360"/>
      <c r="AG8" s="9" t="s">
        <v>26</v>
      </c>
      <c r="AH8" s="47" t="s">
        <v>27</v>
      </c>
      <c r="AI8" s="48" t="s">
        <v>28</v>
      </c>
      <c r="AJ8" s="47" t="s">
        <v>29</v>
      </c>
      <c r="AK8" s="9" t="s">
        <v>26</v>
      </c>
      <c r="AL8" s="47" t="s">
        <v>27</v>
      </c>
      <c r="AM8" s="48" t="s">
        <v>28</v>
      </c>
      <c r="AN8" s="47" t="s">
        <v>29</v>
      </c>
      <c r="AO8" s="9" t="s">
        <v>26</v>
      </c>
      <c r="AP8" s="47" t="s">
        <v>27</v>
      </c>
      <c r="AQ8" s="48" t="s">
        <v>28</v>
      </c>
      <c r="AR8" s="47" t="s">
        <v>29</v>
      </c>
    </row>
    <row r="9" spans="1:44" ht="13.5" hidden="1" customHeight="1">
      <c r="A9" s="5"/>
      <c r="B9" s="10"/>
      <c r="C9" s="11"/>
      <c r="D9" s="12"/>
      <c r="E9" s="16"/>
      <c r="F9" s="11"/>
      <c r="G9" s="17"/>
      <c r="H9" s="10"/>
      <c r="I9" s="11"/>
      <c r="J9" s="12"/>
      <c r="K9" s="13"/>
      <c r="L9" s="14"/>
      <c r="M9" s="15"/>
      <c r="N9" s="49"/>
      <c r="O9" s="14"/>
      <c r="P9" s="50"/>
      <c r="Q9" s="16"/>
      <c r="R9" s="11"/>
      <c r="S9" s="17"/>
      <c r="T9" s="10"/>
      <c r="U9" s="11"/>
      <c r="V9" s="12"/>
      <c r="W9" s="16"/>
      <c r="X9" s="11"/>
      <c r="Y9" s="17"/>
      <c r="Z9" s="10"/>
      <c r="AA9" s="11"/>
      <c r="AB9" s="12"/>
      <c r="AC9" s="16"/>
      <c r="AD9" s="11"/>
      <c r="AE9" s="17"/>
      <c r="AF9" s="51"/>
      <c r="AG9" s="19"/>
      <c r="AH9" s="52"/>
      <c r="AI9" s="19"/>
      <c r="AJ9" s="20"/>
      <c r="AK9" s="53"/>
      <c r="AL9" s="52"/>
      <c r="AM9" s="19"/>
      <c r="AN9" s="53"/>
      <c r="AO9" s="19"/>
      <c r="AP9" s="52"/>
      <c r="AQ9" s="19"/>
      <c r="AR9" s="20"/>
    </row>
    <row r="10" spans="1:44" ht="13.5" customHeight="1">
      <c r="A10" s="313" t="s">
        <v>97</v>
      </c>
      <c r="B10" s="343">
        <v>9.1</v>
      </c>
      <c r="C10" s="344"/>
      <c r="D10" s="345"/>
      <c r="E10" s="252">
        <v>14.3</v>
      </c>
      <c r="F10" s="252"/>
      <c r="G10" s="252"/>
      <c r="H10" s="251"/>
      <c r="I10" s="252"/>
      <c r="J10" s="253"/>
      <c r="K10" s="250">
        <v>200.17</v>
      </c>
      <c r="L10" s="250"/>
      <c r="M10" s="250"/>
      <c r="N10" s="340">
        <v>336.29</v>
      </c>
      <c r="O10" s="341"/>
      <c r="P10" s="342"/>
      <c r="Q10" s="311">
        <v>1.1499999999999999</v>
      </c>
      <c r="R10" s="311"/>
      <c r="S10" s="311"/>
      <c r="T10" s="244">
        <v>3.57</v>
      </c>
      <c r="U10" s="245"/>
      <c r="V10" s="246"/>
      <c r="W10" s="311">
        <v>8.9499999999999993</v>
      </c>
      <c r="X10" s="311"/>
      <c r="Y10" s="311"/>
      <c r="Z10" s="244">
        <v>25.3</v>
      </c>
      <c r="AA10" s="245"/>
      <c r="AB10" s="246"/>
      <c r="AC10" s="245">
        <v>23.57</v>
      </c>
      <c r="AD10" s="245"/>
      <c r="AE10" s="245"/>
      <c r="AF10" s="182" t="str">
        <f>IF(AND(OR(AQ11="GOUD",AR11="GOUD")),"GOUD",IF(AND(OR(AM11="ZILVER",AN11="ZILVER")),"ZILVER",IF(AND(OR(AI11="BRONS",AJ11="BRONS")),"BRONS","GROEN")))</f>
        <v>ZILVER</v>
      </c>
      <c r="AG10" s="44"/>
      <c r="AH10" s="54"/>
      <c r="AI10" s="55"/>
      <c r="AJ10" s="46"/>
      <c r="AK10" s="45"/>
      <c r="AL10" s="54"/>
      <c r="AM10" s="55"/>
      <c r="AN10" s="45"/>
      <c r="AO10" s="44"/>
      <c r="AP10" s="54"/>
      <c r="AQ10" s="55"/>
      <c r="AR10" s="46"/>
    </row>
    <row r="11" spans="1:44" ht="13.5" customHeight="1" thickBot="1">
      <c r="A11" s="314"/>
      <c r="B11" s="133" t="str">
        <f>IF(B10=0,"-",IF(B10&lt;=B$4,"G","-"))</f>
        <v>-</v>
      </c>
      <c r="C11" s="134" t="str">
        <f>IF(B10=0,"-",IF(B10&lt;=B$5,"Z","-"))</f>
        <v>Z</v>
      </c>
      <c r="D11" s="135" t="str">
        <f>IF(B10=0,"-",IF(B10&lt;=B$6,"B","-"))</f>
        <v>B</v>
      </c>
      <c r="E11" s="133" t="str">
        <f>IF(E10=0,"-",IF(E10&lt;=E$4,"G","-"))</f>
        <v>-</v>
      </c>
      <c r="F11" s="134" t="str">
        <f>IF(E10=0,"-",IF(E10&lt;=E$5,"Z","-"))</f>
        <v>-</v>
      </c>
      <c r="G11" s="135" t="str">
        <f>IF(E10=0,"-",IF(E10&lt;=E$6,"B","-"))</f>
        <v>B</v>
      </c>
      <c r="H11" s="133" t="str">
        <f>IF(H10=0,"-",IF(H10&lt;=H$4,"G","-"))</f>
        <v>-</v>
      </c>
      <c r="I11" s="134" t="str">
        <f>IF(H10=0,"-",IF(H10&lt;=H$5,"Z","-"))</f>
        <v>-</v>
      </c>
      <c r="J11" s="135" t="str">
        <f>IF(H10=0,"-",IF(H10&lt;=H$6,"B","-"))</f>
        <v>-</v>
      </c>
      <c r="K11" s="133" t="str">
        <f>IF(K10=0,"-",IF(K10&lt;=K$4,"G","-"))</f>
        <v>-</v>
      </c>
      <c r="L11" s="134" t="str">
        <f>IF(K10=0,"-",IF(K10&lt;=K$5,"Z","-"))</f>
        <v>Z</v>
      </c>
      <c r="M11" s="135" t="str">
        <f>IF(K10=0,"-",IF(K10&lt;=K$6,"B","-"))</f>
        <v>B</v>
      </c>
      <c r="N11" s="133" t="str">
        <f>IF(N10=0,"-",IF(N10&lt;=N$4,"G","-"))</f>
        <v>G</v>
      </c>
      <c r="O11" s="134" t="str">
        <f>IF(N10=0,"-",IF(N10&lt;=N$5,"Z","-"))</f>
        <v>Z</v>
      </c>
      <c r="P11" s="135" t="str">
        <f>IF(N10=0,"-",IF(N10&lt;=N$6,"B","-"))</f>
        <v>B</v>
      </c>
      <c r="Q11" s="133" t="str">
        <f>IF(Q10=0,"-",IF(Q10&gt;=Q$4,"G","-"))</f>
        <v>-</v>
      </c>
      <c r="R11" s="134" t="str">
        <f>IF(Q10=0,"-",IF(Q10&gt;=Q$5,"Z","-"))</f>
        <v>-</v>
      </c>
      <c r="S11" s="135" t="str">
        <f>IF(Q10=0,"-",IF(Q10&gt;=Q$6,"B","-"))</f>
        <v>B</v>
      </c>
      <c r="T11" s="133" t="str">
        <f>IF(T10=0,"-",IF(T10&gt;=T$4,"G","-"))</f>
        <v>-</v>
      </c>
      <c r="U11" s="134" t="str">
        <f>IF(T10=0,"-",IF(T10&gt;=T$5,"Z","-"))</f>
        <v>-</v>
      </c>
      <c r="V11" s="135" t="str">
        <f>IF(T10=0,"-",IF(T10&gt;=T$6,"B","-"))</f>
        <v>B</v>
      </c>
      <c r="W11" s="133" t="str">
        <f>IF(W10=0,"-",IF(W10&gt;=W$4,"G","-"))</f>
        <v>G</v>
      </c>
      <c r="X11" s="134" t="str">
        <f>IF(W10=0,"-",IF(W10&gt;=W$5,"Z","-"))</f>
        <v>Z</v>
      </c>
      <c r="Y11" s="135" t="str">
        <f>IF(W10=0,"-",IF(W10&gt;=W$6,"B","-"))</f>
        <v>B</v>
      </c>
      <c r="Z11" s="133" t="str">
        <f>IF(Z10=0,"-",IF(Z10&gt;=Z$4,"G","-"))</f>
        <v>G</v>
      </c>
      <c r="AA11" s="134" t="str">
        <f>IF(Z10=0,"-",IF(Z10&gt;=Z$5,"Z","-"))</f>
        <v>Z</v>
      </c>
      <c r="AB11" s="135" t="str">
        <f>IF(Z10=0,"-",IF(Z10&gt;=Z$6,"B","-"))</f>
        <v>B</v>
      </c>
      <c r="AC11" s="133" t="str">
        <f>IF(AC10=0,"-",IF(AC10&gt;=AC$4,"G","-"))</f>
        <v>G</v>
      </c>
      <c r="AD11" s="134" t="str">
        <f>IF(AC10=0,"-",IF(AC10&gt;=AC$5,"Z","-"))</f>
        <v>Z</v>
      </c>
      <c r="AE11" s="135" t="str">
        <f>IF(AC10=0,"-",IF(AC10&gt;=AC$6,"B","-"))</f>
        <v>B</v>
      </c>
      <c r="AF11" s="183"/>
      <c r="AG11" s="56">
        <f>COUNTIF($B11:$P11,"B")</f>
        <v>4</v>
      </c>
      <c r="AH11" s="57">
        <f>COUNTIF($Q11:$AE11,"B")</f>
        <v>5</v>
      </c>
      <c r="AI11" s="58" t="str">
        <f>IF(AND(AG11&gt;=2,AH11&gt;=3),"BRONS")</f>
        <v>BRONS</v>
      </c>
      <c r="AJ11" s="59" t="str">
        <f>IF(AND(AG11&gt;=3,AH11&gt;=2),"BRONS")</f>
        <v>BRONS</v>
      </c>
      <c r="AK11" s="56">
        <f>COUNTIF($B11:$P11,"Z")</f>
        <v>3</v>
      </c>
      <c r="AL11" s="57">
        <f>COUNTIF($Q11:$AE11,"Z")</f>
        <v>3</v>
      </c>
      <c r="AM11" s="58" t="str">
        <f>IF(AND(AK11&gt;=2,AL11&gt;=3),"ZILVER")</f>
        <v>ZILVER</v>
      </c>
      <c r="AN11" s="60" t="str">
        <f>IF(AND(AK11&gt;=3,AL11&gt;=2),"ZILVER")</f>
        <v>ZILVER</v>
      </c>
      <c r="AO11" s="56">
        <f>COUNTIF($B11:$P11,"G")</f>
        <v>1</v>
      </c>
      <c r="AP11" s="57">
        <f>COUNTIF($Q11:$AE11,"G")</f>
        <v>3</v>
      </c>
      <c r="AQ11" s="58" t="b">
        <f>IF(AND(AO11&gt;=2,AP11&gt;=3),"GOUD")</f>
        <v>0</v>
      </c>
      <c r="AR11" s="59" t="b">
        <f>IF(AND(AO11&gt;=3,AP11&gt;=2),"GOUD")</f>
        <v>0</v>
      </c>
    </row>
    <row r="12" spans="1:44" ht="13.5" customHeight="1">
      <c r="A12" s="239" t="s">
        <v>104</v>
      </c>
      <c r="B12" s="251">
        <v>10.199999999999999</v>
      </c>
      <c r="C12" s="252"/>
      <c r="D12" s="253"/>
      <c r="E12" s="252">
        <v>16.100000000000001</v>
      </c>
      <c r="F12" s="252"/>
      <c r="G12" s="252"/>
      <c r="H12" s="251"/>
      <c r="I12" s="252"/>
      <c r="J12" s="253"/>
      <c r="K12" s="250">
        <v>221</v>
      </c>
      <c r="L12" s="250"/>
      <c r="M12" s="250"/>
      <c r="N12" s="324"/>
      <c r="O12" s="250"/>
      <c r="P12" s="325"/>
      <c r="Q12" s="245">
        <v>1.05</v>
      </c>
      <c r="R12" s="245"/>
      <c r="S12" s="245"/>
      <c r="T12" s="244">
        <v>2.99</v>
      </c>
      <c r="U12" s="245"/>
      <c r="V12" s="246"/>
      <c r="W12" s="244">
        <v>4.66</v>
      </c>
      <c r="X12" s="245"/>
      <c r="Y12" s="246"/>
      <c r="Z12" s="244">
        <v>10.56</v>
      </c>
      <c r="AA12" s="245"/>
      <c r="AB12" s="246"/>
      <c r="AC12" s="245">
        <v>6.41</v>
      </c>
      <c r="AD12" s="245"/>
      <c r="AE12" s="245"/>
      <c r="AF12" s="182" t="str">
        <f>IF(AND(OR(AQ13="GOUD",AR13="GOUD")),"GOUD",IF(AND(OR(AM13="ZILVER",AN13="ZILVER")),"ZILVER",IF(AND(OR(AI13="BRONS",AJ13="BRONS")),"BRONS","GROEN")))</f>
        <v>BRONS</v>
      </c>
      <c r="AG12" s="44"/>
      <c r="AH12" s="54"/>
      <c r="AI12" s="55"/>
      <c r="AJ12" s="46"/>
      <c r="AK12" s="45"/>
      <c r="AL12" s="54"/>
      <c r="AM12" s="55"/>
      <c r="AN12" s="45"/>
      <c r="AO12" s="44"/>
      <c r="AP12" s="54"/>
      <c r="AQ12" s="55"/>
      <c r="AR12" s="46"/>
    </row>
    <row r="13" spans="1:44" ht="13.5" customHeight="1" thickBot="1">
      <c r="A13" s="240"/>
      <c r="B13" s="133" t="str">
        <f>IF(B12=0,"-",IF(B12&lt;=B$4,"G","-"))</f>
        <v>-</v>
      </c>
      <c r="C13" s="134" t="str">
        <f>IF(B12=0,"-",IF(B12&lt;=B$5,"Z","-"))</f>
        <v>-</v>
      </c>
      <c r="D13" s="135" t="str">
        <f>IF(B12=0,"-",IF(B12&lt;=B$6,"B","-"))</f>
        <v>B</v>
      </c>
      <c r="E13" s="133" t="str">
        <f>IF(E12=0,"-",IF(E12&lt;=E$4,"G","-"))</f>
        <v>-</v>
      </c>
      <c r="F13" s="134" t="str">
        <f>IF(E12=0,"-",IF(E12&lt;=E$5,"Z","-"))</f>
        <v>-</v>
      </c>
      <c r="G13" s="135" t="str">
        <f>IF(E12=0,"-",IF(E12&lt;=E$6,"B","-"))</f>
        <v>-</v>
      </c>
      <c r="H13" s="133" t="str">
        <f>IF(H12=0,"-",IF(H12&lt;=H$4,"G","-"))</f>
        <v>-</v>
      </c>
      <c r="I13" s="134" t="str">
        <f>IF(H12=0,"-",IF(H12&lt;=H$5,"Z","-"))</f>
        <v>-</v>
      </c>
      <c r="J13" s="135" t="str">
        <f>IF(H12=0,"-",IF(H12&lt;=H$6,"B","-"))</f>
        <v>-</v>
      </c>
      <c r="K13" s="133" t="str">
        <f>IF(K12=0,"-",IF(K12&lt;=K$4,"G","-"))</f>
        <v>-</v>
      </c>
      <c r="L13" s="134" t="str">
        <f>IF(K12=0,"-",IF(K12&lt;=K$5,"Z","-"))</f>
        <v>-</v>
      </c>
      <c r="M13" s="135" t="str">
        <f>IF(K12=0,"-",IF(K12&lt;=K$6,"B","-"))</f>
        <v>B</v>
      </c>
      <c r="N13" s="133" t="str">
        <f>IF(N12=0,"-",IF(N12&lt;=N$4,"G","-"))</f>
        <v>-</v>
      </c>
      <c r="O13" s="134" t="str">
        <f>IF(N12=0,"-",IF(N12&lt;=N$5,"Z","-"))</f>
        <v>-</v>
      </c>
      <c r="P13" s="135" t="str">
        <f>IF(N12=0,"-",IF(N12&lt;=N$6,"B","-"))</f>
        <v>-</v>
      </c>
      <c r="Q13" s="133" t="str">
        <f>IF(Q12=0,"-",IF(Q12&gt;=Q$4,"G","-"))</f>
        <v>-</v>
      </c>
      <c r="R13" s="134" t="str">
        <f>IF(Q12=0,"-",IF(Q12&gt;=Q$5,"Z","-"))</f>
        <v>-</v>
      </c>
      <c r="S13" s="135" t="str">
        <f>IF(Q12=0,"-",IF(Q12&gt;=Q$6,"B","-"))</f>
        <v>B</v>
      </c>
      <c r="T13" s="133" t="str">
        <f>IF(T12=0,"-",IF(T12&gt;=T$4,"G","-"))</f>
        <v>-</v>
      </c>
      <c r="U13" s="134" t="str">
        <f>IF(T12=0,"-",IF(T12&gt;=T$5,"Z","-"))</f>
        <v>-</v>
      </c>
      <c r="V13" s="135" t="str">
        <f>IF(T12=0,"-",IF(T12&gt;=T$6,"B","-"))</f>
        <v>-</v>
      </c>
      <c r="W13" s="133" t="str">
        <f>IF(W12=0,"-",IF(W12&gt;=W$4,"G","-"))</f>
        <v>-</v>
      </c>
      <c r="X13" s="134" t="str">
        <f>IF(W12=0,"-",IF(W12&gt;=W$5,"Z","-"))</f>
        <v>-</v>
      </c>
      <c r="Y13" s="135" t="str">
        <f>IF(W12=0,"-",IF(W12&gt;=W$6,"B","-"))</f>
        <v>B</v>
      </c>
      <c r="Z13" s="133" t="str">
        <f>IF(Z12=0,"-",IF(Z12&gt;=Z$4,"G","-"))</f>
        <v>-</v>
      </c>
      <c r="AA13" s="134" t="str">
        <f>IF(Z12=0,"-",IF(Z12&gt;=Z$5,"Z","-"))</f>
        <v>-</v>
      </c>
      <c r="AB13" s="135" t="str">
        <f>IF(Z12=0,"-",IF(Z12&gt;=Z$6,"B","-"))</f>
        <v>B</v>
      </c>
      <c r="AC13" s="133" t="str">
        <f>IF(AC12=0,"-",IF(AC12&gt;=AC$4,"G","-"))</f>
        <v>-</v>
      </c>
      <c r="AD13" s="134" t="str">
        <f>IF(AC12=0,"-",IF(AC12&gt;=AC$5,"Z","-"))</f>
        <v>-</v>
      </c>
      <c r="AE13" s="135" t="str">
        <f>IF(AC12=0,"-",IF(AC12&gt;=AC$6,"B","-"))</f>
        <v>-</v>
      </c>
      <c r="AF13" s="183"/>
      <c r="AG13" s="56">
        <f>COUNTIF($B13:$P13,"B")</f>
        <v>2</v>
      </c>
      <c r="AH13" s="57">
        <f>COUNTIF($Q13:$AE13,"B")</f>
        <v>3</v>
      </c>
      <c r="AI13" s="58" t="str">
        <f>IF(AND(AG13&gt;=2,AH13&gt;=3),"BRONS")</f>
        <v>BRONS</v>
      </c>
      <c r="AJ13" s="59" t="b">
        <f>IF(AND(AG13&gt;=3,AH13&gt;=2),"BRONS")</f>
        <v>0</v>
      </c>
      <c r="AK13" s="56">
        <f>COUNTIF($B13:$P13,"Z")</f>
        <v>0</v>
      </c>
      <c r="AL13" s="57">
        <f>COUNTIF($Q13:$AE13,"Z")</f>
        <v>0</v>
      </c>
      <c r="AM13" s="58" t="b">
        <f>IF(AND(AK13&gt;=2,AL13&gt;=3),"ZILVER")</f>
        <v>0</v>
      </c>
      <c r="AN13" s="60" t="b">
        <f>IF(AND(AK13&gt;=3,AL13&gt;=2),"ZILVER")</f>
        <v>0</v>
      </c>
      <c r="AO13" s="56">
        <f>COUNTIF($B13:$P13,"G")</f>
        <v>0</v>
      </c>
      <c r="AP13" s="57">
        <f>COUNTIF($Q13:$AE13,"G")</f>
        <v>0</v>
      </c>
      <c r="AQ13" s="58" t="b">
        <f>IF(AND(AO13&gt;=2,AP13&gt;=3),"GOUD")</f>
        <v>0</v>
      </c>
      <c r="AR13" s="59" t="b">
        <f>IF(AND(AO13&gt;=3,AP13&gt;=2),"GOUD")</f>
        <v>0</v>
      </c>
    </row>
    <row r="14" spans="1:44" ht="14">
      <c r="A14" s="239" t="s">
        <v>105</v>
      </c>
      <c r="B14" s="251">
        <v>10.199999999999999</v>
      </c>
      <c r="C14" s="252"/>
      <c r="D14" s="253"/>
      <c r="E14" s="339">
        <v>16</v>
      </c>
      <c r="F14" s="339"/>
      <c r="G14" s="339"/>
      <c r="H14" s="251"/>
      <c r="I14" s="252"/>
      <c r="J14" s="253"/>
      <c r="K14" s="338">
        <v>227</v>
      </c>
      <c r="L14" s="338"/>
      <c r="M14" s="338"/>
      <c r="N14" s="324"/>
      <c r="O14" s="250"/>
      <c r="P14" s="325"/>
      <c r="Q14" s="245">
        <v>1.05</v>
      </c>
      <c r="R14" s="245"/>
      <c r="S14" s="245"/>
      <c r="T14" s="241">
        <v>2.91</v>
      </c>
      <c r="U14" s="242"/>
      <c r="V14" s="243"/>
      <c r="W14" s="245">
        <v>6.48</v>
      </c>
      <c r="X14" s="245"/>
      <c r="Y14" s="245"/>
      <c r="Z14" s="244">
        <v>10.79</v>
      </c>
      <c r="AA14" s="245"/>
      <c r="AB14" s="246"/>
      <c r="AC14" s="227">
        <v>7.87</v>
      </c>
      <c r="AD14" s="227"/>
      <c r="AE14" s="227"/>
      <c r="AF14" s="182" t="str">
        <f>IF(AND(OR(AQ15="GOUD",AR15="GOUD")),"GOUD",IF(AND(OR(AM15="ZILVER",AN15="ZILVER")),"ZILVER",IF(AND(OR(AI15="BRONS",AJ15="BRONS")),"BRONS","GROEN")))</f>
        <v>BRONS</v>
      </c>
      <c r="AG14" s="44"/>
      <c r="AH14" s="54"/>
      <c r="AI14" s="55"/>
      <c r="AJ14" s="46"/>
      <c r="AK14" s="45"/>
      <c r="AL14" s="54"/>
      <c r="AM14" s="55"/>
      <c r="AN14" s="45"/>
      <c r="AO14" s="44"/>
      <c r="AP14" s="54"/>
      <c r="AQ14" s="55"/>
      <c r="AR14" s="46"/>
    </row>
    <row r="15" spans="1:44" ht="14" thickBot="1">
      <c r="A15" s="240"/>
      <c r="B15" s="133" t="str">
        <f>IF(B14=0,"-",IF(B14&lt;=B$4,"G","-"))</f>
        <v>-</v>
      </c>
      <c r="C15" s="134" t="str">
        <f>IF(B14=0,"-",IF(B14&lt;=B$5,"Z","-"))</f>
        <v>-</v>
      </c>
      <c r="D15" s="135" t="str">
        <f>IF(B14=0,"-",IF(B14&lt;=B$6,"B","-"))</f>
        <v>B</v>
      </c>
      <c r="E15" s="133" t="str">
        <f>IF(E14=0,"-",IF(E14&lt;=E$4,"G","-"))</f>
        <v>-</v>
      </c>
      <c r="F15" s="134" t="str">
        <f>IF(E14=0,"-",IF(E14&lt;=E$5,"Z","-"))</f>
        <v>-</v>
      </c>
      <c r="G15" s="135" t="str">
        <f>IF(E14=0,"-",IF(E14&lt;=E$6,"B","-"))</f>
        <v>-</v>
      </c>
      <c r="H15" s="133" t="str">
        <f>IF(H14=0,"-",IF(H14&lt;=H$4,"G","-"))</f>
        <v>-</v>
      </c>
      <c r="I15" s="134" t="str">
        <f>IF(H14=0,"-",IF(H14&lt;=H$5,"Z","-"))</f>
        <v>-</v>
      </c>
      <c r="J15" s="135" t="str">
        <f>IF(H14=0,"-",IF(H14&lt;=H$6,"B","-"))</f>
        <v>-</v>
      </c>
      <c r="K15" s="133" t="str">
        <f>IF(K14=0,"-",IF(K14&lt;=K$4,"G","-"))</f>
        <v>-</v>
      </c>
      <c r="L15" s="134" t="str">
        <f>IF(K14=0,"-",IF(K14&lt;=K$5,"Z","-"))</f>
        <v>-</v>
      </c>
      <c r="M15" s="135" t="str">
        <f>IF(K14=0,"-",IF(K14&lt;=K$6,"B","-"))</f>
        <v>B</v>
      </c>
      <c r="N15" s="133" t="str">
        <f>IF(N14=0,"-",IF(N14&lt;=N$4,"G","-"))</f>
        <v>-</v>
      </c>
      <c r="O15" s="134" t="str">
        <f>IF(N14=0,"-",IF(N14&lt;=N$5,"Z","-"))</f>
        <v>-</v>
      </c>
      <c r="P15" s="135" t="str">
        <f>IF(N14=0,"-",IF(N14&lt;=N$6,"B","-"))</f>
        <v>-</v>
      </c>
      <c r="Q15" s="133" t="str">
        <f>IF(Q14=0,"-",IF(Q14&gt;=Q$4,"G","-"))</f>
        <v>-</v>
      </c>
      <c r="R15" s="134" t="str">
        <f>IF(Q14=0,"-",IF(Q14&gt;=Q$5,"Z","-"))</f>
        <v>-</v>
      </c>
      <c r="S15" s="135" t="str">
        <f>IF(Q14=0,"-",IF(Q14&gt;=Q$6,"B","-"))</f>
        <v>B</v>
      </c>
      <c r="T15" s="133" t="str">
        <f>IF(T14=0,"-",IF(T14&gt;=T$4,"G","-"))</f>
        <v>-</v>
      </c>
      <c r="U15" s="134" t="str">
        <f>IF(T14=0,"-",IF(T14&gt;=T$5,"Z","-"))</f>
        <v>-</v>
      </c>
      <c r="V15" s="135" t="str">
        <f>IF(T14=0,"-",IF(T14&gt;=T$6,"B","-"))</f>
        <v>-</v>
      </c>
      <c r="W15" s="133" t="str">
        <f>IF(W14=0,"-",IF(W14&gt;=W$4,"G","-"))</f>
        <v>-</v>
      </c>
      <c r="X15" s="134" t="str">
        <f>IF(W14=0,"-",IF(W14&gt;=W$5,"Z","-"))</f>
        <v>Z</v>
      </c>
      <c r="Y15" s="135" t="str">
        <f>IF(W14=0,"-",IF(W14&gt;=W$6,"B","-"))</f>
        <v>B</v>
      </c>
      <c r="Z15" s="133" t="str">
        <f>IF(Z14=0,"-",IF(Z14&gt;=Z$4,"G","-"))</f>
        <v>-</v>
      </c>
      <c r="AA15" s="134" t="str">
        <f>IF(Z14=0,"-",IF(Z14&gt;=Z$5,"Z","-"))</f>
        <v>-</v>
      </c>
      <c r="AB15" s="135" t="str">
        <f>IF(Z14=0,"-",IF(Z14&gt;=Z$6,"B","-"))</f>
        <v>B</v>
      </c>
      <c r="AC15" s="133" t="str">
        <f>IF(AC14=0,"-",IF(AC14&gt;=AC$4,"G","-"))</f>
        <v>-</v>
      </c>
      <c r="AD15" s="134" t="str">
        <f>IF(AC14=0,"-",IF(AC14&gt;=AC$5,"Z","-"))</f>
        <v>-</v>
      </c>
      <c r="AE15" s="135" t="str">
        <f>IF(AC14=0,"-",IF(AC14&gt;=AC$6,"B","-"))</f>
        <v>-</v>
      </c>
      <c r="AF15" s="183"/>
      <c r="AG15" s="56">
        <f>COUNTIF($B15:$P15,"B")</f>
        <v>2</v>
      </c>
      <c r="AH15" s="57">
        <f>COUNTIF($Q15:$AE15,"B")</f>
        <v>3</v>
      </c>
      <c r="AI15" s="58" t="str">
        <f>IF(AND(AG15&gt;=2,AH15&gt;=3),"BRONS")</f>
        <v>BRONS</v>
      </c>
      <c r="AJ15" s="59" t="b">
        <f>IF(AND(AG15&gt;=3,AH15&gt;=2),"BRONS")</f>
        <v>0</v>
      </c>
      <c r="AK15" s="56">
        <f>COUNTIF($B15:$P15,"Z")</f>
        <v>0</v>
      </c>
      <c r="AL15" s="57">
        <f>COUNTIF($Q15:$AE15,"Z")</f>
        <v>1</v>
      </c>
      <c r="AM15" s="58" t="b">
        <f>IF(AND(AK15&gt;=2,AL15&gt;=3),"ZILVER")</f>
        <v>0</v>
      </c>
      <c r="AN15" s="60" t="b">
        <f>IF(AND(AK15&gt;=3,AL15&gt;=2),"ZILVER")</f>
        <v>0</v>
      </c>
      <c r="AO15" s="56">
        <f>COUNTIF($B15:$P15,"G")</f>
        <v>0</v>
      </c>
      <c r="AP15" s="57">
        <f>COUNTIF($Q15:$AE15,"G")</f>
        <v>0</v>
      </c>
      <c r="AQ15" s="58" t="b">
        <f>IF(AND(AO15&gt;=2,AP15&gt;=3),"GOUD")</f>
        <v>0</v>
      </c>
      <c r="AR15" s="59" t="b">
        <f>IF(AND(AO15&gt;=3,AP15&gt;=2),"GOUD")</f>
        <v>0</v>
      </c>
    </row>
    <row r="16" spans="1:44" ht="14">
      <c r="A16" s="313"/>
      <c r="B16" s="251"/>
      <c r="C16" s="252"/>
      <c r="D16" s="253"/>
      <c r="E16" s="252"/>
      <c r="F16" s="252"/>
      <c r="G16" s="252"/>
      <c r="H16" s="251"/>
      <c r="I16" s="252"/>
      <c r="J16" s="253"/>
      <c r="K16" s="250"/>
      <c r="L16" s="250"/>
      <c r="M16" s="250"/>
      <c r="N16" s="324"/>
      <c r="O16" s="250"/>
      <c r="P16" s="325"/>
      <c r="Q16" s="245"/>
      <c r="R16" s="245"/>
      <c r="S16" s="245"/>
      <c r="T16" s="244"/>
      <c r="U16" s="245"/>
      <c r="V16" s="246"/>
      <c r="W16" s="245"/>
      <c r="X16" s="245"/>
      <c r="Y16" s="245"/>
      <c r="Z16" s="265"/>
      <c r="AA16" s="266"/>
      <c r="AB16" s="267"/>
      <c r="AC16" s="245"/>
      <c r="AD16" s="245"/>
      <c r="AE16" s="245"/>
      <c r="AF16" s="182" t="str">
        <f>IF(AND(OR(AQ17="GOUD",AR17="GOUD")),"GOUD",IF(AND(OR(AM17="ZILVER",AN17="ZILVER")),"ZILVER",IF(AND(OR(AI17="BRONS",AJ17="BRONS")),"BRONS","GROEN")))</f>
        <v>GROEN</v>
      </c>
      <c r="AG16" s="44"/>
      <c r="AH16" s="54"/>
      <c r="AI16" s="55"/>
      <c r="AJ16" s="46"/>
      <c r="AK16" s="45"/>
      <c r="AL16" s="54"/>
      <c r="AM16" s="55"/>
      <c r="AN16" s="45"/>
      <c r="AO16" s="44"/>
      <c r="AP16" s="54"/>
      <c r="AQ16" s="55"/>
      <c r="AR16" s="46"/>
    </row>
    <row r="17" spans="1:44" ht="14" thickBot="1">
      <c r="A17" s="314"/>
      <c r="B17" s="133" t="str">
        <f>IF(B16=0,"-",IF(B16&lt;=B$4,"G","-"))</f>
        <v>-</v>
      </c>
      <c r="C17" s="134" t="str">
        <f>IF(B16=0,"-",IF(B16&lt;=B$5,"Z","-"))</f>
        <v>-</v>
      </c>
      <c r="D17" s="135" t="str">
        <f>IF(B16=0,"-",IF(B16&lt;=B$6,"B","-"))</f>
        <v>-</v>
      </c>
      <c r="E17" s="133" t="str">
        <f>IF(E16=0,"-",IF(E16&lt;=E$4,"G","-"))</f>
        <v>-</v>
      </c>
      <c r="F17" s="134" t="str">
        <f>IF(E16=0,"-",IF(E16&lt;=E$5,"Z","-"))</f>
        <v>-</v>
      </c>
      <c r="G17" s="135" t="str">
        <f>IF(E16=0,"-",IF(E16&lt;=E$6,"B","-"))</f>
        <v>-</v>
      </c>
      <c r="H17" s="133" t="str">
        <f>IF(H16=0,"-",IF(H16&lt;=H$4,"G","-"))</f>
        <v>-</v>
      </c>
      <c r="I17" s="134" t="str">
        <f>IF(H16=0,"-",IF(H16&lt;=H$5,"Z","-"))</f>
        <v>-</v>
      </c>
      <c r="J17" s="135" t="str">
        <f>IF(H16=0,"-",IF(H16&lt;=H$6,"B","-"))</f>
        <v>-</v>
      </c>
      <c r="K17" s="133" t="str">
        <f>IF(K16=0,"-",IF(K16&lt;=K$4,"G","-"))</f>
        <v>-</v>
      </c>
      <c r="L17" s="134" t="str">
        <f>IF(K16=0,"-",IF(K16&lt;=K$5,"Z","-"))</f>
        <v>-</v>
      </c>
      <c r="M17" s="135" t="str">
        <f>IF(K16=0,"-",IF(K16&lt;=K$6,"B","-"))</f>
        <v>-</v>
      </c>
      <c r="N17" s="133" t="str">
        <f>IF(N16=0,"-",IF(N16&lt;=N$4,"G","-"))</f>
        <v>-</v>
      </c>
      <c r="O17" s="134" t="str">
        <f>IF(N16=0,"-",IF(N16&lt;=N$5,"Z","-"))</f>
        <v>-</v>
      </c>
      <c r="P17" s="135" t="str">
        <f>IF(N16=0,"-",IF(N16&lt;=N$6,"B","-"))</f>
        <v>-</v>
      </c>
      <c r="Q17" s="133" t="str">
        <f>IF(Q16=0,"-",IF(Q16&gt;=Q$4,"G","-"))</f>
        <v>-</v>
      </c>
      <c r="R17" s="134" t="str">
        <f>IF(Q16=0,"-",IF(Q16&gt;=Q$5,"Z","-"))</f>
        <v>-</v>
      </c>
      <c r="S17" s="135" t="str">
        <f>IF(Q16=0,"-",IF(Q16&gt;=Q$6,"B","-"))</f>
        <v>-</v>
      </c>
      <c r="T17" s="133" t="str">
        <f>IF(T16=0,"-",IF(T16&gt;=T$4,"G","-"))</f>
        <v>-</v>
      </c>
      <c r="U17" s="134" t="str">
        <f>IF(T16=0,"-",IF(T16&gt;=T$5,"Z","-"))</f>
        <v>-</v>
      </c>
      <c r="V17" s="135" t="str">
        <f>IF(T16=0,"-",IF(T16&gt;=T$6,"B","-"))</f>
        <v>-</v>
      </c>
      <c r="W17" s="133" t="str">
        <f>IF(W16=0,"-",IF(W16&gt;=W$4,"G","-"))</f>
        <v>-</v>
      </c>
      <c r="X17" s="134" t="str">
        <f>IF(W16=0,"-",IF(W16&gt;=W$5,"Z","-"))</f>
        <v>-</v>
      </c>
      <c r="Y17" s="135" t="str">
        <f>IF(W16=0,"-",IF(W16&gt;=W$6,"B","-"))</f>
        <v>-</v>
      </c>
      <c r="Z17" s="133" t="str">
        <f>IF(Z16=0,"-",IF(Z16&gt;=Z$4,"G","-"))</f>
        <v>-</v>
      </c>
      <c r="AA17" s="134" t="str">
        <f>IF(Z16=0,"-",IF(Z16&gt;=Z$5,"Z","-"))</f>
        <v>-</v>
      </c>
      <c r="AB17" s="135" t="str">
        <f>IF(Z16=0,"-",IF(Z16&gt;=Z$6,"B","-"))</f>
        <v>-</v>
      </c>
      <c r="AC17" s="133" t="str">
        <f>IF(AC16=0,"-",IF(AC16&gt;=AC$4,"G","-"))</f>
        <v>-</v>
      </c>
      <c r="AD17" s="134" t="str">
        <f>IF(AC16=0,"-",IF(AC16&gt;=AC$5,"Z","-"))</f>
        <v>-</v>
      </c>
      <c r="AE17" s="135" t="str">
        <f>IF(AC16=0,"-",IF(AC16&gt;=AC$6,"B","-"))</f>
        <v>-</v>
      </c>
      <c r="AF17" s="183"/>
      <c r="AG17" s="56">
        <f>COUNTIF($B17:$P17,"B")</f>
        <v>0</v>
      </c>
      <c r="AH17" s="57">
        <f>COUNTIF($Q17:$AE17,"B")</f>
        <v>0</v>
      </c>
      <c r="AI17" s="58" t="b">
        <f>IF(AND(AG17&gt;=2,AH17&gt;=3),"BRONS")</f>
        <v>0</v>
      </c>
      <c r="AJ17" s="59" t="b">
        <f>IF(AND(AG17&gt;=3,AH17&gt;=2),"BRONS")</f>
        <v>0</v>
      </c>
      <c r="AK17" s="56">
        <f>COUNTIF($B17:$P17,"Z")</f>
        <v>0</v>
      </c>
      <c r="AL17" s="57">
        <f>COUNTIF($Q17:$AE17,"Z")</f>
        <v>0</v>
      </c>
      <c r="AM17" s="58" t="b">
        <f>IF(AND(AK17&gt;=2,AL17&gt;=3),"ZILVER")</f>
        <v>0</v>
      </c>
      <c r="AN17" s="60" t="b">
        <f>IF(AND(AK17&gt;=3,AL17&gt;=2),"ZILVER")</f>
        <v>0</v>
      </c>
      <c r="AO17" s="56">
        <f>COUNTIF($B17:$P17,"G")</f>
        <v>0</v>
      </c>
      <c r="AP17" s="57">
        <f>COUNTIF($Q17:$AE17,"G")</f>
        <v>0</v>
      </c>
      <c r="AQ17" s="58" t="b">
        <f>IF(AND(AO17&gt;=2,AP17&gt;=3),"GOUD")</f>
        <v>0</v>
      </c>
      <c r="AR17" s="59" t="b">
        <f>IF(AND(AO17&gt;=3,AP17&gt;=2),"GOUD")</f>
        <v>0</v>
      </c>
    </row>
    <row r="18" spans="1:44" ht="15">
      <c r="A18" s="313"/>
      <c r="B18" s="251"/>
      <c r="C18" s="252"/>
      <c r="D18" s="253"/>
      <c r="E18" s="252"/>
      <c r="F18" s="252"/>
      <c r="G18" s="252"/>
      <c r="H18" s="251"/>
      <c r="I18" s="252"/>
      <c r="J18" s="253"/>
      <c r="K18" s="250"/>
      <c r="L18" s="250"/>
      <c r="M18" s="250"/>
      <c r="N18" s="324"/>
      <c r="O18" s="250"/>
      <c r="P18" s="325"/>
      <c r="Q18" s="311"/>
      <c r="R18" s="311"/>
      <c r="S18" s="311"/>
      <c r="T18" s="244"/>
      <c r="U18" s="245"/>
      <c r="V18" s="246"/>
      <c r="W18" s="245"/>
      <c r="X18" s="245"/>
      <c r="Y18" s="245"/>
      <c r="Z18" s="244"/>
      <c r="AA18" s="245"/>
      <c r="AB18" s="246"/>
      <c r="AC18" s="245"/>
      <c r="AD18" s="245"/>
      <c r="AE18" s="245"/>
      <c r="AF18" s="182" t="str">
        <f>IF(AND(OR(AQ19="GOUD",AR19="GOUD")),"GOUD",IF(AND(OR(AM19="ZILVER",AN19="ZILVER")),"ZILVER",IF(AND(OR(AI19="BRONS",AJ19="BRONS")),"BRONS","GROEN")))</f>
        <v>GROEN</v>
      </c>
      <c r="AG18" s="44"/>
      <c r="AH18" s="54"/>
      <c r="AI18" s="55"/>
      <c r="AJ18" s="46"/>
      <c r="AK18" s="45"/>
      <c r="AL18" s="54"/>
      <c r="AM18" s="55"/>
      <c r="AN18" s="45"/>
      <c r="AO18" s="44"/>
      <c r="AP18" s="54"/>
      <c r="AQ18" s="55"/>
      <c r="AR18" s="46"/>
    </row>
    <row r="19" spans="1:44" ht="14" thickBot="1">
      <c r="A19" s="314"/>
      <c r="B19" s="133" t="str">
        <f>IF(B18=0,"-",IF(B18&lt;=B$4,"G","-"))</f>
        <v>-</v>
      </c>
      <c r="C19" s="134" t="str">
        <f>IF(B18=0,"-",IF(B18&lt;=B$5,"Z","-"))</f>
        <v>-</v>
      </c>
      <c r="D19" s="135" t="str">
        <f>IF(B18=0,"-",IF(B18&lt;=B$6,"B","-"))</f>
        <v>-</v>
      </c>
      <c r="E19" s="133" t="str">
        <f>IF(E18=0,"-",IF(E18&lt;=E$4,"G","-"))</f>
        <v>-</v>
      </c>
      <c r="F19" s="134" t="str">
        <f>IF(E18=0,"-",IF(E18&lt;=E$5,"Z","-"))</f>
        <v>-</v>
      </c>
      <c r="G19" s="135" t="str">
        <f>IF(E18=0,"-",IF(E18&lt;=E$6,"B","-"))</f>
        <v>-</v>
      </c>
      <c r="H19" s="133" t="str">
        <f>IF(H18=0,"-",IF(H18&lt;=H$4,"G","-"))</f>
        <v>-</v>
      </c>
      <c r="I19" s="134" t="str">
        <f>IF(H18=0,"-",IF(H18&lt;=H$5,"Z","-"))</f>
        <v>-</v>
      </c>
      <c r="J19" s="135" t="str">
        <f>IF(H18=0,"-",IF(H18&lt;=H$6,"B","-"))</f>
        <v>-</v>
      </c>
      <c r="K19" s="133" t="str">
        <f>IF(K18=0,"-",IF(K18&lt;=K$4,"G","-"))</f>
        <v>-</v>
      </c>
      <c r="L19" s="134" t="str">
        <f>IF(K18=0,"-",IF(K18&lt;=K$5,"Z","-"))</f>
        <v>-</v>
      </c>
      <c r="M19" s="135" t="str">
        <f>IF(K18=0,"-",IF(K18&lt;=K$6,"B","-"))</f>
        <v>-</v>
      </c>
      <c r="N19" s="133" t="str">
        <f>IF(N18=0,"-",IF(N18&lt;=N$4,"G","-"))</f>
        <v>-</v>
      </c>
      <c r="O19" s="134" t="str">
        <f>IF(N18=0,"-",IF(N18&lt;=N$5,"Z","-"))</f>
        <v>-</v>
      </c>
      <c r="P19" s="135" t="str">
        <f>IF(N18=0,"-",IF(N18&lt;=N$6,"B","-"))</f>
        <v>-</v>
      </c>
      <c r="Q19" s="133" t="str">
        <f>IF(Q18=0,"-",IF(Q18&gt;=Q$4,"G","-"))</f>
        <v>-</v>
      </c>
      <c r="R19" s="134" t="str">
        <f>IF(Q18=0,"-",IF(Q18&gt;=Q$5,"Z","-"))</f>
        <v>-</v>
      </c>
      <c r="S19" s="135" t="str">
        <f>IF(Q18=0,"-",IF(Q18&gt;=Q$6,"B","-"))</f>
        <v>-</v>
      </c>
      <c r="T19" s="133" t="str">
        <f>IF(T18=0,"-",IF(T18&gt;=T$4,"G","-"))</f>
        <v>-</v>
      </c>
      <c r="U19" s="134" t="str">
        <f>IF(T18=0,"-",IF(T18&gt;=T$5,"Z","-"))</f>
        <v>-</v>
      </c>
      <c r="V19" s="135" t="str">
        <f>IF(T18=0,"-",IF(T18&gt;=T$6,"B","-"))</f>
        <v>-</v>
      </c>
      <c r="W19" s="133" t="str">
        <f>IF(W18=0,"-",IF(W18&gt;=W$4,"G","-"))</f>
        <v>-</v>
      </c>
      <c r="X19" s="134" t="str">
        <f>IF(W18=0,"-",IF(W18&gt;=W$5,"Z","-"))</f>
        <v>-</v>
      </c>
      <c r="Y19" s="135" t="str">
        <f>IF(W18=0,"-",IF(W18&gt;=W$6,"B","-"))</f>
        <v>-</v>
      </c>
      <c r="Z19" s="133" t="str">
        <f>IF(Z18=0,"-",IF(Z18&gt;=Z$4,"G","-"))</f>
        <v>-</v>
      </c>
      <c r="AA19" s="134" t="str">
        <f>IF(Z18=0,"-",IF(Z18&gt;=Z$5,"Z","-"))</f>
        <v>-</v>
      </c>
      <c r="AB19" s="135" t="str">
        <f>IF(Z18=0,"-",IF(Z18&gt;=Z$6,"B","-"))</f>
        <v>-</v>
      </c>
      <c r="AC19" s="133" t="str">
        <f>IF(AC18=0,"-",IF(AC18&gt;=AC$4,"G","-"))</f>
        <v>-</v>
      </c>
      <c r="AD19" s="134" t="str">
        <f>IF(AC18=0,"-",IF(AC18&gt;=AC$5,"Z","-"))</f>
        <v>-</v>
      </c>
      <c r="AE19" s="135" t="str">
        <f>IF(AC18=0,"-",IF(AC18&gt;=AC$6,"B","-"))</f>
        <v>-</v>
      </c>
      <c r="AF19" s="183"/>
      <c r="AG19" s="56">
        <f>COUNTIF($B19:$P19,"B")</f>
        <v>0</v>
      </c>
      <c r="AH19" s="57">
        <f>COUNTIF($Q19:$AE19,"B")</f>
        <v>0</v>
      </c>
      <c r="AI19" s="58" t="b">
        <f>IF(AND(AG19&gt;=2,AH19&gt;=3),"BRONS")</f>
        <v>0</v>
      </c>
      <c r="AJ19" s="59" t="b">
        <f>IF(AND(AG19&gt;=3,AH19&gt;=2),"BRONS")</f>
        <v>0</v>
      </c>
      <c r="AK19" s="56">
        <f>COUNTIF($B19:$P19,"Z")</f>
        <v>0</v>
      </c>
      <c r="AL19" s="57">
        <f>COUNTIF($Q19:$AE19,"Z")</f>
        <v>0</v>
      </c>
      <c r="AM19" s="58" t="b">
        <f>IF(AND(AK19&gt;=2,AL19&gt;=3),"ZILVER")</f>
        <v>0</v>
      </c>
      <c r="AN19" s="60" t="b">
        <f>IF(AND(AK19&gt;=3,AL19&gt;=2),"ZILVER")</f>
        <v>0</v>
      </c>
      <c r="AO19" s="56">
        <f>COUNTIF($B19:$P19,"G")</f>
        <v>0</v>
      </c>
      <c r="AP19" s="57">
        <f>COUNTIF($Q19:$AE19,"G")</f>
        <v>0</v>
      </c>
      <c r="AQ19" s="58" t="b">
        <f>IF(AND(AO19&gt;=2,AP19&gt;=3),"GOUD")</f>
        <v>0</v>
      </c>
      <c r="AR19" s="59" t="b">
        <f>IF(AND(AO19&gt;=3,AP19&gt;=2),"GOUD")</f>
        <v>0</v>
      </c>
    </row>
    <row r="20" spans="1:44">
      <c r="A20" s="239"/>
      <c r="B20" s="251"/>
      <c r="C20" s="252"/>
      <c r="D20" s="253"/>
      <c r="E20" s="252"/>
      <c r="F20" s="252"/>
      <c r="G20" s="252"/>
      <c r="H20" s="251"/>
      <c r="I20" s="252"/>
      <c r="J20" s="253"/>
      <c r="K20" s="250"/>
      <c r="L20" s="250"/>
      <c r="M20" s="250"/>
      <c r="N20" s="324"/>
      <c r="O20" s="250"/>
      <c r="P20" s="325"/>
      <c r="Q20" s="245"/>
      <c r="R20" s="245"/>
      <c r="S20" s="245"/>
      <c r="T20" s="244"/>
      <c r="U20" s="245"/>
      <c r="V20" s="246"/>
      <c r="W20" s="245"/>
      <c r="X20" s="245"/>
      <c r="Y20" s="245"/>
      <c r="Z20" s="244"/>
      <c r="AA20" s="245"/>
      <c r="AB20" s="246"/>
      <c r="AC20" s="245"/>
      <c r="AD20" s="245"/>
      <c r="AE20" s="245"/>
      <c r="AF20" s="182" t="str">
        <f>IF(AND(OR(AQ21="GOUD",AR21="GOUD")),"GOUD",IF(AND(OR(AM21="ZILVER",AN21="ZILVER")),"ZILVER",IF(AND(OR(AI21="BRONS",AJ21="BRONS")),"BRONS","GROEN")))</f>
        <v>GROEN</v>
      </c>
      <c r="AG20" s="44"/>
      <c r="AH20" s="54"/>
      <c r="AI20" s="55"/>
      <c r="AJ20" s="46"/>
      <c r="AK20" s="45"/>
      <c r="AL20" s="54"/>
      <c r="AM20" s="55"/>
      <c r="AN20" s="45"/>
      <c r="AO20" s="44"/>
      <c r="AP20" s="54"/>
      <c r="AQ20" s="55"/>
      <c r="AR20" s="46"/>
    </row>
    <row r="21" spans="1:44" ht="14" thickBot="1">
      <c r="A21" s="240"/>
      <c r="B21" s="133" t="str">
        <f>IF(B20=0,"-",IF(B20&lt;=B$4,"G","-"))</f>
        <v>-</v>
      </c>
      <c r="C21" s="134" t="str">
        <f>IF(B20=0,"-",IF(B20&lt;=B$5,"Z","-"))</f>
        <v>-</v>
      </c>
      <c r="D21" s="135" t="str">
        <f>IF(B20=0,"-",IF(B20&lt;=B$6,"B","-"))</f>
        <v>-</v>
      </c>
      <c r="E21" s="133" t="str">
        <f>IF(E20=0,"-",IF(E20&lt;=E$4,"G","-"))</f>
        <v>-</v>
      </c>
      <c r="F21" s="134" t="str">
        <f>IF(E20=0,"-",IF(E20&lt;=E$5,"Z","-"))</f>
        <v>-</v>
      </c>
      <c r="G21" s="135" t="str">
        <f>IF(E20=0,"-",IF(E20&lt;=E$6,"B","-"))</f>
        <v>-</v>
      </c>
      <c r="H21" s="133" t="str">
        <f>IF(H20=0,"-",IF(H20&lt;=H$4,"G","-"))</f>
        <v>-</v>
      </c>
      <c r="I21" s="134" t="str">
        <f>IF(H20=0,"-",IF(H20&lt;=H$5,"Z","-"))</f>
        <v>-</v>
      </c>
      <c r="J21" s="135" t="str">
        <f>IF(H20=0,"-",IF(H20&lt;=H$6,"B","-"))</f>
        <v>-</v>
      </c>
      <c r="K21" s="133" t="str">
        <f>IF(K20=0,"-",IF(K20&lt;=K$4,"G","-"))</f>
        <v>-</v>
      </c>
      <c r="L21" s="134" t="str">
        <f>IF(K20=0,"-",IF(K20&lt;=K$5,"Z","-"))</f>
        <v>-</v>
      </c>
      <c r="M21" s="135" t="str">
        <f>IF(K20=0,"-",IF(K20&lt;=K$6,"B","-"))</f>
        <v>-</v>
      </c>
      <c r="N21" s="133" t="str">
        <f>IF(N20=0,"-",IF(N20&lt;=N$4,"G","-"))</f>
        <v>-</v>
      </c>
      <c r="O21" s="134" t="str">
        <f>IF(N20=0,"-",IF(N20&lt;=N$5,"Z","-"))</f>
        <v>-</v>
      </c>
      <c r="P21" s="135" t="str">
        <f>IF(N20=0,"-",IF(N20&lt;=N$6,"B","-"))</f>
        <v>-</v>
      </c>
      <c r="Q21" s="133" t="str">
        <f>IF(Q20=0,"-",IF(Q20&gt;=Q$4,"G","-"))</f>
        <v>-</v>
      </c>
      <c r="R21" s="134" t="str">
        <f>IF(Q20=0,"-",IF(Q20&gt;=Q$5,"Z","-"))</f>
        <v>-</v>
      </c>
      <c r="S21" s="135" t="str">
        <f>IF(Q20=0,"-",IF(Q20&gt;=Q$6,"B","-"))</f>
        <v>-</v>
      </c>
      <c r="T21" s="133" t="str">
        <f>IF(T20=0,"-",IF(T20&gt;=T$4,"G","-"))</f>
        <v>-</v>
      </c>
      <c r="U21" s="134" t="str">
        <f>IF(T20=0,"-",IF(T20&gt;=T$5,"Z","-"))</f>
        <v>-</v>
      </c>
      <c r="V21" s="135" t="str">
        <f>IF(T20=0,"-",IF(T20&gt;=T$6,"B","-"))</f>
        <v>-</v>
      </c>
      <c r="W21" s="133" t="str">
        <f>IF(W20=0,"-",IF(W20&gt;=W$4,"G","-"))</f>
        <v>-</v>
      </c>
      <c r="X21" s="134" t="str">
        <f>IF(W20=0,"-",IF(W20&gt;=W$5,"Z","-"))</f>
        <v>-</v>
      </c>
      <c r="Y21" s="135" t="str">
        <f>IF(W20=0,"-",IF(W20&gt;=W$6,"B","-"))</f>
        <v>-</v>
      </c>
      <c r="Z21" s="133" t="str">
        <f>IF(Z20=0,"-",IF(Z20&gt;=Z$4,"G","-"))</f>
        <v>-</v>
      </c>
      <c r="AA21" s="134" t="str">
        <f>IF(Z20=0,"-",IF(Z20&gt;=Z$5,"Z","-"))</f>
        <v>-</v>
      </c>
      <c r="AB21" s="135" t="str">
        <f>IF(Z20=0,"-",IF(Z20&gt;=Z$6,"B","-"))</f>
        <v>-</v>
      </c>
      <c r="AC21" s="133" t="str">
        <f>IF(AC20=0,"-",IF(AC20&gt;=AC$4,"G","-"))</f>
        <v>-</v>
      </c>
      <c r="AD21" s="134" t="str">
        <f>IF(AC20=0,"-",IF(AC20&gt;=AC$5,"Z","-"))</f>
        <v>-</v>
      </c>
      <c r="AE21" s="135" t="str">
        <f>IF(AC20=0,"-",IF(AC20&gt;=AC$6,"B","-"))</f>
        <v>-</v>
      </c>
      <c r="AF21" s="183"/>
      <c r="AG21" s="56">
        <f>COUNTIF($B21:$P21,"B")</f>
        <v>0</v>
      </c>
      <c r="AH21" s="57">
        <f>COUNTIF($Q21:$AE21,"B")</f>
        <v>0</v>
      </c>
      <c r="AI21" s="58" t="b">
        <f>IF(AND(AG21&gt;=2,AH21&gt;=3),"BRONS")</f>
        <v>0</v>
      </c>
      <c r="AJ21" s="59" t="b">
        <f>IF(AND(AG21&gt;=3,AH21&gt;=2),"BRONS")</f>
        <v>0</v>
      </c>
      <c r="AK21" s="56">
        <f>COUNTIF($B21:$P21,"Z")</f>
        <v>0</v>
      </c>
      <c r="AL21" s="57">
        <f>COUNTIF($Q21:$AE21,"Z")</f>
        <v>0</v>
      </c>
      <c r="AM21" s="58" t="b">
        <f>IF(AND(AK21&gt;=2,AL21&gt;=3),"ZILVER")</f>
        <v>0</v>
      </c>
      <c r="AN21" s="60" t="b">
        <f>IF(AND(AK21&gt;=3,AL21&gt;=2),"ZILVER")</f>
        <v>0</v>
      </c>
      <c r="AO21" s="56">
        <f>COUNTIF($B21:$P21,"G")</f>
        <v>0</v>
      </c>
      <c r="AP21" s="57">
        <f>COUNTIF($Q21:$AE21,"G")</f>
        <v>0</v>
      </c>
      <c r="AQ21" s="58" t="b">
        <f>IF(AND(AO21&gt;=2,AP21&gt;=3),"GOUD")</f>
        <v>0</v>
      </c>
      <c r="AR21" s="59" t="b">
        <f>IF(AND(AO21&gt;=3,AP21&gt;=2),"GOUD")</f>
        <v>0</v>
      </c>
    </row>
    <row r="22" spans="1:44">
      <c r="A22" s="239"/>
      <c r="B22" s="251"/>
      <c r="C22" s="252"/>
      <c r="D22" s="253"/>
      <c r="E22" s="252"/>
      <c r="F22" s="252"/>
      <c r="G22" s="252"/>
      <c r="H22" s="251"/>
      <c r="I22" s="252"/>
      <c r="J22" s="253"/>
      <c r="K22" s="250"/>
      <c r="L22" s="250"/>
      <c r="M22" s="250"/>
      <c r="N22" s="324"/>
      <c r="O22" s="250"/>
      <c r="P22" s="325"/>
      <c r="Q22" s="245"/>
      <c r="R22" s="245"/>
      <c r="S22" s="245"/>
      <c r="T22" s="244"/>
      <c r="U22" s="245"/>
      <c r="V22" s="246"/>
      <c r="W22" s="245"/>
      <c r="X22" s="245"/>
      <c r="Y22" s="245"/>
      <c r="Z22" s="244"/>
      <c r="AA22" s="245"/>
      <c r="AB22" s="246"/>
      <c r="AC22" s="245"/>
      <c r="AD22" s="245"/>
      <c r="AE22" s="245"/>
      <c r="AF22" s="182" t="str">
        <f>IF(AND(OR(AQ23="GOUD",AR23="GOUD")),"GOUD",IF(AND(OR(AM23="ZILVER",AN23="ZILVER")),"ZILVER",IF(AND(OR(AI23="BRONS",AJ23="BRONS")),"BRONS","GROEN")))</f>
        <v>GROEN</v>
      </c>
      <c r="AG22" s="44"/>
      <c r="AH22" s="54"/>
      <c r="AI22" s="55"/>
      <c r="AJ22" s="46"/>
      <c r="AK22" s="45"/>
      <c r="AL22" s="54"/>
      <c r="AM22" s="55"/>
      <c r="AN22" s="45"/>
      <c r="AO22" s="44"/>
      <c r="AP22" s="54"/>
      <c r="AQ22" s="55"/>
      <c r="AR22" s="46"/>
    </row>
    <row r="23" spans="1:44" ht="14" thickBot="1">
      <c r="A23" s="240"/>
      <c r="B23" s="133" t="str">
        <f>IF(B22=0,"-",IF(B22&lt;=B$4,"G","-"))</f>
        <v>-</v>
      </c>
      <c r="C23" s="134" t="str">
        <f>IF(B22=0,"-",IF(B22&lt;=B$5,"Z","-"))</f>
        <v>-</v>
      </c>
      <c r="D23" s="135" t="str">
        <f>IF(B22=0,"-",IF(B22&lt;=B$6,"B","-"))</f>
        <v>-</v>
      </c>
      <c r="E23" s="133" t="str">
        <f>IF(E22=0,"-",IF(E22&lt;=E$4,"G","-"))</f>
        <v>-</v>
      </c>
      <c r="F23" s="134" t="str">
        <f>IF(E22=0,"-",IF(E22&lt;=E$5,"Z","-"))</f>
        <v>-</v>
      </c>
      <c r="G23" s="135" t="str">
        <f>IF(E22=0,"-",IF(E22&lt;=E$6,"B","-"))</f>
        <v>-</v>
      </c>
      <c r="H23" s="133" t="str">
        <f>IF(H22=0,"-",IF(H22&lt;=H$4,"G","-"))</f>
        <v>-</v>
      </c>
      <c r="I23" s="134" t="str">
        <f>IF(H22=0,"-",IF(H22&lt;=H$5,"Z","-"))</f>
        <v>-</v>
      </c>
      <c r="J23" s="135" t="str">
        <f>IF(H22=0,"-",IF(H22&lt;=H$6,"B","-"))</f>
        <v>-</v>
      </c>
      <c r="K23" s="133" t="str">
        <f>IF(K22=0,"-",IF(K22&lt;=K$4,"G","-"))</f>
        <v>-</v>
      </c>
      <c r="L23" s="134" t="str">
        <f>IF(K22=0,"-",IF(K22&lt;=K$5,"Z","-"))</f>
        <v>-</v>
      </c>
      <c r="M23" s="135" t="str">
        <f>IF(K22=0,"-",IF(K22&lt;=K$6,"B","-"))</f>
        <v>-</v>
      </c>
      <c r="N23" s="133" t="str">
        <f>IF(N22=0,"-",IF(N22&lt;=N$4,"G","-"))</f>
        <v>-</v>
      </c>
      <c r="O23" s="134" t="str">
        <f>IF(N22=0,"-",IF(N22&lt;=N$5,"Z","-"))</f>
        <v>-</v>
      </c>
      <c r="P23" s="135" t="str">
        <f>IF(N22=0,"-",IF(N22&lt;=N$6,"B","-"))</f>
        <v>-</v>
      </c>
      <c r="Q23" s="133" t="str">
        <f>IF(Q22=0,"-",IF(Q22&gt;=Q$4,"G","-"))</f>
        <v>-</v>
      </c>
      <c r="R23" s="134" t="str">
        <f>IF(Q22=0,"-",IF(Q22&gt;=Q$5,"Z","-"))</f>
        <v>-</v>
      </c>
      <c r="S23" s="135" t="str">
        <f>IF(Q22=0,"-",IF(Q22&gt;=Q$6,"B","-"))</f>
        <v>-</v>
      </c>
      <c r="T23" s="133" t="str">
        <f>IF(T22=0,"-",IF(T22&gt;=T$4,"G","-"))</f>
        <v>-</v>
      </c>
      <c r="U23" s="134" t="str">
        <f>IF(T22=0,"-",IF(T22&gt;=T$5,"Z","-"))</f>
        <v>-</v>
      </c>
      <c r="V23" s="135" t="str">
        <f>IF(T22=0,"-",IF(T22&gt;=T$6,"B","-"))</f>
        <v>-</v>
      </c>
      <c r="W23" s="133" t="str">
        <f>IF(W22=0,"-",IF(W22&gt;=W$4,"G","-"))</f>
        <v>-</v>
      </c>
      <c r="X23" s="134" t="str">
        <f>IF(W22=0,"-",IF(W22&gt;=W$5,"Z","-"))</f>
        <v>-</v>
      </c>
      <c r="Y23" s="135" t="str">
        <f>IF(W22=0,"-",IF(W22&gt;=W$6,"B","-"))</f>
        <v>-</v>
      </c>
      <c r="Z23" s="133" t="str">
        <f>IF(Z22=0,"-",IF(Z22&gt;=Z$4,"G","-"))</f>
        <v>-</v>
      </c>
      <c r="AA23" s="134" t="str">
        <f>IF(Z22=0,"-",IF(Z22&gt;=Z$5,"Z","-"))</f>
        <v>-</v>
      </c>
      <c r="AB23" s="135" t="str">
        <f>IF(Z22=0,"-",IF(Z22&gt;=Z$6,"B","-"))</f>
        <v>-</v>
      </c>
      <c r="AC23" s="133" t="str">
        <f>IF(AC22=0,"-",IF(AC22&gt;=AC$4,"G","-"))</f>
        <v>-</v>
      </c>
      <c r="AD23" s="134" t="str">
        <f>IF(AC22=0,"-",IF(AC22&gt;=AC$5,"Z","-"))</f>
        <v>-</v>
      </c>
      <c r="AE23" s="135" t="str">
        <f>IF(AC22=0,"-",IF(AC22&gt;=AC$6,"B","-"))</f>
        <v>-</v>
      </c>
      <c r="AF23" s="183"/>
      <c r="AG23" s="56">
        <f>COUNTIF($B23:$P23,"B")</f>
        <v>0</v>
      </c>
      <c r="AH23" s="57">
        <f>COUNTIF($Q23:$AE23,"B")</f>
        <v>0</v>
      </c>
      <c r="AI23" s="58" t="b">
        <f>IF(AND(AG23&gt;=2,AH23&gt;=3),"BRONS")</f>
        <v>0</v>
      </c>
      <c r="AJ23" s="59" t="b">
        <f>IF(AND(AG23&gt;=3,AH23&gt;=2),"BRONS")</f>
        <v>0</v>
      </c>
      <c r="AK23" s="56">
        <f>COUNTIF($B23:$P23,"Z")</f>
        <v>0</v>
      </c>
      <c r="AL23" s="57">
        <f>COUNTIF($Q23:$AE23,"Z")</f>
        <v>0</v>
      </c>
      <c r="AM23" s="58" t="b">
        <f>IF(AND(AK23&gt;=2,AL23&gt;=3),"ZILVER")</f>
        <v>0</v>
      </c>
      <c r="AN23" s="60" t="b">
        <f>IF(AND(AK23&gt;=3,AL23&gt;=2),"ZILVER")</f>
        <v>0</v>
      </c>
      <c r="AO23" s="56">
        <f>COUNTIF($B23:$P23,"G")</f>
        <v>0</v>
      </c>
      <c r="AP23" s="57">
        <f>COUNTIF($Q23:$AE23,"G")</f>
        <v>0</v>
      </c>
      <c r="AQ23" s="58" t="b">
        <f>IF(AND(AO23&gt;=2,AP23&gt;=3),"GOUD")</f>
        <v>0</v>
      </c>
      <c r="AR23" s="59" t="b">
        <f>IF(AND(AO23&gt;=3,AP23&gt;=2),"GOUD")</f>
        <v>0</v>
      </c>
    </row>
    <row r="24" spans="1:44">
      <c r="A24" s="313"/>
      <c r="B24" s="251"/>
      <c r="C24" s="252"/>
      <c r="D24" s="253"/>
      <c r="E24" s="252"/>
      <c r="F24" s="252"/>
      <c r="G24" s="252"/>
      <c r="H24" s="251"/>
      <c r="I24" s="252"/>
      <c r="J24" s="253"/>
      <c r="K24" s="250"/>
      <c r="L24" s="250"/>
      <c r="M24" s="250"/>
      <c r="N24" s="324"/>
      <c r="O24" s="250"/>
      <c r="P24" s="325"/>
      <c r="Q24" s="245"/>
      <c r="R24" s="245"/>
      <c r="S24" s="245"/>
      <c r="T24" s="244"/>
      <c r="U24" s="245"/>
      <c r="V24" s="246"/>
      <c r="W24" s="245"/>
      <c r="X24" s="245"/>
      <c r="Y24" s="245"/>
      <c r="Z24" s="244"/>
      <c r="AA24" s="245"/>
      <c r="AB24" s="246"/>
      <c r="AC24" s="245"/>
      <c r="AD24" s="245"/>
      <c r="AE24" s="245"/>
      <c r="AF24" s="182" t="str">
        <f>IF(AND(OR(AQ25="GOUD",AR25="GOUD")),"GOUD",IF(AND(OR(AM25="ZILVER",AN25="ZILVER")),"ZILVER",IF(AND(OR(AI25="BRONS",AJ25="BRONS")),"BRONS","GROEN")))</f>
        <v>GROEN</v>
      </c>
      <c r="AG24" s="44"/>
      <c r="AH24" s="54"/>
      <c r="AI24" s="55"/>
      <c r="AJ24" s="46"/>
      <c r="AK24" s="45"/>
      <c r="AL24" s="54"/>
      <c r="AM24" s="55"/>
      <c r="AN24" s="45"/>
      <c r="AO24" s="44"/>
      <c r="AP24" s="54"/>
      <c r="AQ24" s="55"/>
      <c r="AR24" s="46"/>
    </row>
    <row r="25" spans="1:44" ht="14" thickBot="1">
      <c r="A25" s="314"/>
      <c r="B25" s="133" t="str">
        <f>IF(B24=0,"-",IF(B24&lt;=B$4,"G","-"))</f>
        <v>-</v>
      </c>
      <c r="C25" s="134" t="str">
        <f>IF(B24=0,"-",IF(B24&lt;=B$5,"Z","-"))</f>
        <v>-</v>
      </c>
      <c r="D25" s="135" t="str">
        <f>IF(B24=0,"-",IF(B24&lt;=B$6,"B","-"))</f>
        <v>-</v>
      </c>
      <c r="E25" s="133" t="str">
        <f>IF(E24=0,"-",IF(E24&lt;=E$4,"G","-"))</f>
        <v>-</v>
      </c>
      <c r="F25" s="134" t="str">
        <f>IF(E24=0,"-",IF(E24&lt;=E$5,"Z","-"))</f>
        <v>-</v>
      </c>
      <c r="G25" s="135" t="str">
        <f>IF(E24=0,"-",IF(E24&lt;=E$6,"B","-"))</f>
        <v>-</v>
      </c>
      <c r="H25" s="133" t="str">
        <f>IF(H24=0,"-",IF(H24&lt;=H$4,"G","-"))</f>
        <v>-</v>
      </c>
      <c r="I25" s="134" t="str">
        <f>IF(H24=0,"-",IF(H24&lt;=H$5,"Z","-"))</f>
        <v>-</v>
      </c>
      <c r="J25" s="135" t="str">
        <f>IF(H24=0,"-",IF(H24&lt;=H$6,"B","-"))</f>
        <v>-</v>
      </c>
      <c r="K25" s="133" t="str">
        <f>IF(K24=0,"-",IF(K24&lt;=K$4,"G","-"))</f>
        <v>-</v>
      </c>
      <c r="L25" s="134" t="str">
        <f>IF(K24=0,"-",IF(K24&lt;=K$5,"Z","-"))</f>
        <v>-</v>
      </c>
      <c r="M25" s="135" t="str">
        <f>IF(K24=0,"-",IF(K24&lt;=K$6,"B","-"))</f>
        <v>-</v>
      </c>
      <c r="N25" s="133" t="str">
        <f>IF(N24=0,"-",IF(N24&lt;=N$4,"G","-"))</f>
        <v>-</v>
      </c>
      <c r="O25" s="134" t="str">
        <f>IF(N24=0,"-",IF(N24&lt;=N$5,"Z","-"))</f>
        <v>-</v>
      </c>
      <c r="P25" s="135" t="str">
        <f>IF(N24=0,"-",IF(N24&lt;=N$6,"B","-"))</f>
        <v>-</v>
      </c>
      <c r="Q25" s="133" t="str">
        <f>IF(Q24=0,"-",IF(Q24&gt;=Q$4,"G","-"))</f>
        <v>-</v>
      </c>
      <c r="R25" s="134" t="str">
        <f>IF(Q24=0,"-",IF(Q24&gt;=Q$5,"Z","-"))</f>
        <v>-</v>
      </c>
      <c r="S25" s="135" t="str">
        <f>IF(Q24=0,"-",IF(Q24&gt;=Q$6,"B","-"))</f>
        <v>-</v>
      </c>
      <c r="T25" s="133" t="str">
        <f>IF(T24=0,"-",IF(T24&gt;=T$4,"G","-"))</f>
        <v>-</v>
      </c>
      <c r="U25" s="134" t="str">
        <f>IF(T24=0,"-",IF(T24&gt;=T$5,"Z","-"))</f>
        <v>-</v>
      </c>
      <c r="V25" s="135" t="str">
        <f>IF(T24=0,"-",IF(T24&gt;=T$6,"B","-"))</f>
        <v>-</v>
      </c>
      <c r="W25" s="133" t="str">
        <f>IF(W24=0,"-",IF(W24&gt;=W$4,"G","-"))</f>
        <v>-</v>
      </c>
      <c r="X25" s="134" t="str">
        <f>IF(W24=0,"-",IF(W24&gt;=W$5,"Z","-"))</f>
        <v>-</v>
      </c>
      <c r="Y25" s="135" t="str">
        <f>IF(W24=0,"-",IF(W24&gt;=W$6,"B","-"))</f>
        <v>-</v>
      </c>
      <c r="Z25" s="133" t="str">
        <f>IF(Z24=0,"-",IF(Z24&gt;=Z$4,"G","-"))</f>
        <v>-</v>
      </c>
      <c r="AA25" s="134" t="str">
        <f>IF(Z24=0,"-",IF(Z24&gt;=Z$5,"Z","-"))</f>
        <v>-</v>
      </c>
      <c r="AB25" s="135" t="str">
        <f>IF(Z24=0,"-",IF(Z24&gt;=Z$6,"B","-"))</f>
        <v>-</v>
      </c>
      <c r="AC25" s="133" t="str">
        <f>IF(AC24=0,"-",IF(AC24&gt;=AC$4,"G","-"))</f>
        <v>-</v>
      </c>
      <c r="AD25" s="134" t="str">
        <f>IF(AC24=0,"-",IF(AC24&gt;=AC$5,"Z","-"))</f>
        <v>-</v>
      </c>
      <c r="AE25" s="135" t="str">
        <f>IF(AC24=0,"-",IF(AC24&gt;=AC$6,"B","-"))</f>
        <v>-</v>
      </c>
      <c r="AF25" s="183"/>
      <c r="AG25" s="56">
        <f>COUNTIF($B25:$P25,"B")</f>
        <v>0</v>
      </c>
      <c r="AH25" s="57">
        <f>COUNTIF($Q25:$AE25,"B")</f>
        <v>0</v>
      </c>
      <c r="AI25" s="58" t="b">
        <f>IF(AND(AG25&gt;=2,AH25&gt;=3),"BRONS")</f>
        <v>0</v>
      </c>
      <c r="AJ25" s="59" t="b">
        <f>IF(AND(AG25&gt;=3,AH25&gt;=2),"BRONS")</f>
        <v>0</v>
      </c>
      <c r="AK25" s="56">
        <f>COUNTIF($B25:$P25,"Z")</f>
        <v>0</v>
      </c>
      <c r="AL25" s="57">
        <f>COUNTIF($Q25:$AE25,"Z")</f>
        <v>0</v>
      </c>
      <c r="AM25" s="58" t="b">
        <f>IF(AND(AK25&gt;=2,AL25&gt;=3),"ZILVER")</f>
        <v>0</v>
      </c>
      <c r="AN25" s="60" t="b">
        <f>IF(AND(AK25&gt;=3,AL25&gt;=2),"ZILVER")</f>
        <v>0</v>
      </c>
      <c r="AO25" s="56">
        <f>COUNTIF($B25:$P25,"G")</f>
        <v>0</v>
      </c>
      <c r="AP25" s="57">
        <f>COUNTIF($Q25:$AE25,"G")</f>
        <v>0</v>
      </c>
      <c r="AQ25" s="58" t="b">
        <f>IF(AND(AO25&gt;=2,AP25&gt;=3),"GOUD")</f>
        <v>0</v>
      </c>
      <c r="AR25" s="59" t="b">
        <f>IF(AND(AO25&gt;=3,AP25&gt;=2),"GOUD")</f>
        <v>0</v>
      </c>
    </row>
    <row r="26" spans="1:44">
      <c r="A26" s="239"/>
      <c r="B26" s="251"/>
      <c r="C26" s="252"/>
      <c r="D26" s="253"/>
      <c r="E26" s="252"/>
      <c r="F26" s="252"/>
      <c r="G26" s="252"/>
      <c r="H26" s="251"/>
      <c r="I26" s="252"/>
      <c r="J26" s="253"/>
      <c r="K26" s="250"/>
      <c r="L26" s="250"/>
      <c r="M26" s="250"/>
      <c r="N26" s="324"/>
      <c r="O26" s="250"/>
      <c r="P26" s="325"/>
      <c r="Q26" s="245"/>
      <c r="R26" s="245"/>
      <c r="S26" s="245"/>
      <c r="T26" s="244"/>
      <c r="U26" s="245"/>
      <c r="V26" s="246"/>
      <c r="W26" s="245"/>
      <c r="X26" s="245"/>
      <c r="Y26" s="245"/>
      <c r="Z26" s="244"/>
      <c r="AA26" s="245"/>
      <c r="AB26" s="246"/>
      <c r="AC26" s="245"/>
      <c r="AD26" s="245"/>
      <c r="AE26" s="245"/>
      <c r="AF26" s="182" t="str">
        <f>IF(AND(OR(AQ27="GOUD",AR27="GOUD")),"GOUD",IF(AND(OR(AM27="ZILVER",AN27="ZILVER")),"ZILVER",IF(AND(OR(AI27="BRONS",AJ27="BRONS")),"BRONS","GROEN")))</f>
        <v>GROEN</v>
      </c>
      <c r="AG26" s="44"/>
      <c r="AH26" s="54"/>
      <c r="AI26" s="55"/>
      <c r="AJ26" s="46"/>
      <c r="AK26" s="45"/>
      <c r="AL26" s="54"/>
      <c r="AM26" s="55"/>
      <c r="AN26" s="45"/>
      <c r="AO26" s="44"/>
      <c r="AP26" s="54"/>
      <c r="AQ26" s="55"/>
      <c r="AR26" s="46"/>
    </row>
    <row r="27" spans="1:44" ht="14" thickBot="1">
      <c r="A27" s="240"/>
      <c r="B27" s="133" t="str">
        <f>IF(B26=0,"-",IF(B26&lt;=B$4,"G","-"))</f>
        <v>-</v>
      </c>
      <c r="C27" s="134" t="str">
        <f>IF(B26=0,"-",IF(B26&lt;=B$5,"Z","-"))</f>
        <v>-</v>
      </c>
      <c r="D27" s="135" t="str">
        <f>IF(B26=0,"-",IF(B26&lt;=B$6,"B","-"))</f>
        <v>-</v>
      </c>
      <c r="E27" s="133" t="str">
        <f>IF(E26=0,"-",IF(E26&lt;=E$4,"G","-"))</f>
        <v>-</v>
      </c>
      <c r="F27" s="134" t="str">
        <f>IF(E26=0,"-",IF(E26&lt;=E$5,"Z","-"))</f>
        <v>-</v>
      </c>
      <c r="G27" s="135" t="str">
        <f>IF(E26=0,"-",IF(E26&lt;=E$6,"B","-"))</f>
        <v>-</v>
      </c>
      <c r="H27" s="133" t="str">
        <f>IF(H26=0,"-",IF(H26&lt;=H$4,"G","-"))</f>
        <v>-</v>
      </c>
      <c r="I27" s="134" t="str">
        <f>IF(H26=0,"-",IF(H26&lt;=H$5,"Z","-"))</f>
        <v>-</v>
      </c>
      <c r="J27" s="135" t="str">
        <f>IF(H26=0,"-",IF(H26&lt;=H$6,"B","-"))</f>
        <v>-</v>
      </c>
      <c r="K27" s="133" t="str">
        <f>IF(K26=0,"-",IF(K26&lt;=K$4,"G","-"))</f>
        <v>-</v>
      </c>
      <c r="L27" s="134" t="str">
        <f>IF(K26=0,"-",IF(K26&lt;=K$5,"Z","-"))</f>
        <v>-</v>
      </c>
      <c r="M27" s="135" t="str">
        <f>IF(K26=0,"-",IF(K26&lt;=K$6,"B","-"))</f>
        <v>-</v>
      </c>
      <c r="N27" s="133" t="str">
        <f>IF(N26=0,"-",IF(N26&lt;=N$4,"G","-"))</f>
        <v>-</v>
      </c>
      <c r="O27" s="134" t="str">
        <f>IF(N26=0,"-",IF(N26&lt;=N$5,"Z","-"))</f>
        <v>-</v>
      </c>
      <c r="P27" s="135" t="str">
        <f>IF(N26=0,"-",IF(N26&lt;=N$6,"B","-"))</f>
        <v>-</v>
      </c>
      <c r="Q27" s="133" t="str">
        <f>IF(Q26=0,"-",IF(Q26&gt;=Q$4,"G","-"))</f>
        <v>-</v>
      </c>
      <c r="R27" s="134" t="str">
        <f>IF(Q26=0,"-",IF(Q26&gt;=Q$5,"Z","-"))</f>
        <v>-</v>
      </c>
      <c r="S27" s="135" t="str">
        <f>IF(Q26=0,"-",IF(Q26&gt;=Q$6,"B","-"))</f>
        <v>-</v>
      </c>
      <c r="T27" s="133" t="str">
        <f>IF(T26=0,"-",IF(T26&gt;=T$4,"G","-"))</f>
        <v>-</v>
      </c>
      <c r="U27" s="134" t="str">
        <f>IF(T26=0,"-",IF(T26&gt;=T$5,"Z","-"))</f>
        <v>-</v>
      </c>
      <c r="V27" s="135" t="str">
        <f>IF(T26=0,"-",IF(T26&gt;=T$6,"B","-"))</f>
        <v>-</v>
      </c>
      <c r="W27" s="133" t="str">
        <f>IF(W26=0,"-",IF(W26&gt;=W$4,"G","-"))</f>
        <v>-</v>
      </c>
      <c r="X27" s="134" t="str">
        <f>IF(W26=0,"-",IF(W26&gt;=W$5,"Z","-"))</f>
        <v>-</v>
      </c>
      <c r="Y27" s="135" t="str">
        <f>IF(W26=0,"-",IF(W26&gt;=W$6,"B","-"))</f>
        <v>-</v>
      </c>
      <c r="Z27" s="133" t="str">
        <f>IF(Z26=0,"-",IF(Z26&gt;=Z$4,"G","-"))</f>
        <v>-</v>
      </c>
      <c r="AA27" s="134" t="str">
        <f>IF(Z26=0,"-",IF(Z26&gt;=Z$5,"Z","-"))</f>
        <v>-</v>
      </c>
      <c r="AB27" s="135" t="str">
        <f>IF(Z26=0,"-",IF(Z26&gt;=Z$6,"B","-"))</f>
        <v>-</v>
      </c>
      <c r="AC27" s="133" t="str">
        <f>IF(AC26=0,"-",IF(AC26&gt;=AC$4,"G","-"))</f>
        <v>-</v>
      </c>
      <c r="AD27" s="134" t="str">
        <f>IF(AC26=0,"-",IF(AC26&gt;=AC$5,"Z","-"))</f>
        <v>-</v>
      </c>
      <c r="AE27" s="135" t="str">
        <f>IF(AC26=0,"-",IF(AC26&gt;=AC$6,"B","-"))</f>
        <v>-</v>
      </c>
      <c r="AF27" s="183"/>
      <c r="AG27" s="56">
        <f>COUNTIF($B27:$P27,"B")</f>
        <v>0</v>
      </c>
      <c r="AH27" s="57">
        <f>COUNTIF($Q27:$AE27,"B")</f>
        <v>0</v>
      </c>
      <c r="AI27" s="58" t="b">
        <f>IF(AND(AG27&gt;=2,AH27&gt;=3),"BRONS")</f>
        <v>0</v>
      </c>
      <c r="AJ27" s="59" t="b">
        <f>IF(AND(AG27&gt;=3,AH27&gt;=2),"BRONS")</f>
        <v>0</v>
      </c>
      <c r="AK27" s="56">
        <f>COUNTIF($B27:$P27,"Z")</f>
        <v>0</v>
      </c>
      <c r="AL27" s="57">
        <f>COUNTIF($Q27:$AE27,"Z")</f>
        <v>0</v>
      </c>
      <c r="AM27" s="58" t="b">
        <f>IF(AND(AK27&gt;=2,AL27&gt;=3),"ZILVER")</f>
        <v>0</v>
      </c>
      <c r="AN27" s="60" t="b">
        <f>IF(AND(AK27&gt;=3,AL27&gt;=2),"ZILVER")</f>
        <v>0</v>
      </c>
      <c r="AO27" s="56">
        <f>COUNTIF($B27:$P27,"G")</f>
        <v>0</v>
      </c>
      <c r="AP27" s="57">
        <f>COUNTIF($Q27:$AE27,"G")</f>
        <v>0</v>
      </c>
      <c r="AQ27" s="58" t="b">
        <f>IF(AND(AO27&gt;=2,AP27&gt;=3),"GOUD")</f>
        <v>0</v>
      </c>
      <c r="AR27" s="59" t="b">
        <f>IF(AND(AO27&gt;=3,AP27&gt;=2),"GOUD")</f>
        <v>0</v>
      </c>
    </row>
    <row r="28" spans="1:44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3"/>
      <c r="L28" s="23"/>
      <c r="M28" s="23"/>
      <c r="N28" s="23"/>
      <c r="O28" s="23"/>
      <c r="P28" s="23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44">
      <c r="A29" s="36" t="s">
        <v>30</v>
      </c>
      <c r="B29" s="22"/>
      <c r="C29" s="22"/>
      <c r="D29" s="22"/>
      <c r="E29" s="22"/>
      <c r="F29" s="22"/>
      <c r="G29" s="22"/>
      <c r="H29" s="22"/>
      <c r="I29" s="22"/>
      <c r="J29" s="22"/>
      <c r="K29" s="23"/>
      <c r="L29" s="23"/>
      <c r="M29" s="23"/>
      <c r="N29" s="23"/>
      <c r="O29" s="23"/>
      <c r="P29" s="23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44">
      <c r="A30" s="36" t="s">
        <v>31</v>
      </c>
      <c r="B30" s="22"/>
      <c r="C30" s="22"/>
      <c r="D30" s="22"/>
      <c r="E30" s="22"/>
      <c r="F30" s="22"/>
      <c r="G30" s="22"/>
      <c r="H30" s="22"/>
      <c r="I30" s="22"/>
      <c r="J30" s="22"/>
      <c r="K30" s="23"/>
      <c r="L30" s="23"/>
      <c r="M30" s="23"/>
      <c r="N30" s="23"/>
      <c r="O30" s="23"/>
      <c r="P30" s="23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44">
      <c r="A31" s="36" t="s">
        <v>32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  <c r="L31" s="23"/>
      <c r="M31" s="23"/>
      <c r="N31" s="23"/>
      <c r="O31" s="23"/>
      <c r="P31" s="23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44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23"/>
      <c r="M32" s="23"/>
      <c r="N32" s="23"/>
      <c r="O32" s="23"/>
      <c r="P32" s="23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3"/>
      <c r="L33" s="23"/>
      <c r="M33" s="23"/>
      <c r="N33" s="23"/>
      <c r="O33" s="23"/>
      <c r="P33" s="23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  <c r="P34" s="26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</sheetData>
  <mergeCells count="172">
    <mergeCell ref="Z3:AB3"/>
    <mergeCell ref="AC3:AE3"/>
    <mergeCell ref="B4:D4"/>
    <mergeCell ref="E4:G4"/>
    <mergeCell ref="H4:J4"/>
    <mergeCell ref="K4:M4"/>
    <mergeCell ref="N4:P4"/>
    <mergeCell ref="Q4:S4"/>
    <mergeCell ref="T4:V4"/>
    <mergeCell ref="W4:Y4"/>
    <mergeCell ref="N3:P3"/>
    <mergeCell ref="Q3:S3"/>
    <mergeCell ref="T3:V3"/>
    <mergeCell ref="W3:Y3"/>
    <mergeCell ref="B3:D3"/>
    <mergeCell ref="E3:G3"/>
    <mergeCell ref="H3:J3"/>
    <mergeCell ref="K3:M3"/>
    <mergeCell ref="Z4:AB4"/>
    <mergeCell ref="AC4:AE4"/>
    <mergeCell ref="Z5:AB5"/>
    <mergeCell ref="AC5:AE5"/>
    <mergeCell ref="B6:D6"/>
    <mergeCell ref="E6:G6"/>
    <mergeCell ref="H6:J6"/>
    <mergeCell ref="K6:M6"/>
    <mergeCell ref="N6:P6"/>
    <mergeCell ref="Q6:S6"/>
    <mergeCell ref="T6:V6"/>
    <mergeCell ref="W6:Y6"/>
    <mergeCell ref="B5:D5"/>
    <mergeCell ref="E5:G5"/>
    <mergeCell ref="H5:J5"/>
    <mergeCell ref="K5:M5"/>
    <mergeCell ref="N5:P5"/>
    <mergeCell ref="Q5:S5"/>
    <mergeCell ref="T5:V5"/>
    <mergeCell ref="W5:Y5"/>
    <mergeCell ref="Z6:AB6"/>
    <mergeCell ref="AC6:AE6"/>
    <mergeCell ref="AK7:AN7"/>
    <mergeCell ref="AO7:AR7"/>
    <mergeCell ref="B8:D8"/>
    <mergeCell ref="E8:G8"/>
    <mergeCell ref="H8:J8"/>
    <mergeCell ref="K8:M8"/>
    <mergeCell ref="N8:P8"/>
    <mergeCell ref="Q8:S8"/>
    <mergeCell ref="T8:V8"/>
    <mergeCell ref="W8:Y8"/>
    <mergeCell ref="Z7:AB7"/>
    <mergeCell ref="AC7:AE7"/>
    <mergeCell ref="T7:V7"/>
    <mergeCell ref="W7:Y7"/>
    <mergeCell ref="AF7:AF8"/>
    <mergeCell ref="AG7:AJ7"/>
    <mergeCell ref="Z8:AB8"/>
    <mergeCell ref="AC8:AE8"/>
    <mergeCell ref="B7:D7"/>
    <mergeCell ref="E7:G7"/>
    <mergeCell ref="H7:J7"/>
    <mergeCell ref="K7:M7"/>
    <mergeCell ref="N7:P7"/>
    <mergeCell ref="Q7:S7"/>
    <mergeCell ref="W10:Y10"/>
    <mergeCell ref="Z10:AB10"/>
    <mergeCell ref="AC10:AE10"/>
    <mergeCell ref="AF10:AF11"/>
    <mergeCell ref="K10:M10"/>
    <mergeCell ref="N10:P10"/>
    <mergeCell ref="Q10:S10"/>
    <mergeCell ref="T10:V10"/>
    <mergeCell ref="A10:A11"/>
    <mergeCell ref="B10:D10"/>
    <mergeCell ref="E10:G10"/>
    <mergeCell ref="H10:J10"/>
    <mergeCell ref="W12:Y12"/>
    <mergeCell ref="Z12:AB12"/>
    <mergeCell ref="A12:A13"/>
    <mergeCell ref="B12:D12"/>
    <mergeCell ref="E12:G12"/>
    <mergeCell ref="H12:J12"/>
    <mergeCell ref="AC12:AE12"/>
    <mergeCell ref="AF12:AF13"/>
    <mergeCell ref="K12:M12"/>
    <mergeCell ref="N12:P12"/>
    <mergeCell ref="Q12:S12"/>
    <mergeCell ref="T12:V12"/>
    <mergeCell ref="W14:Y14"/>
    <mergeCell ref="Z14:AB14"/>
    <mergeCell ref="AC14:AE14"/>
    <mergeCell ref="AF14:AF15"/>
    <mergeCell ref="K14:M14"/>
    <mergeCell ref="N14:P14"/>
    <mergeCell ref="Q14:S14"/>
    <mergeCell ref="T14:V14"/>
    <mergeCell ref="A14:A15"/>
    <mergeCell ref="B14:D14"/>
    <mergeCell ref="E14:G14"/>
    <mergeCell ref="H14:J14"/>
    <mergeCell ref="W16:Y16"/>
    <mergeCell ref="Z16:AB16"/>
    <mergeCell ref="A16:A17"/>
    <mergeCell ref="B16:D16"/>
    <mergeCell ref="E16:G16"/>
    <mergeCell ref="H16:J16"/>
    <mergeCell ref="AC16:AE16"/>
    <mergeCell ref="AF16:AF17"/>
    <mergeCell ref="K16:M16"/>
    <mergeCell ref="N16:P16"/>
    <mergeCell ref="Q16:S16"/>
    <mergeCell ref="T16:V16"/>
    <mergeCell ref="W18:Y18"/>
    <mergeCell ref="Z18:AB18"/>
    <mergeCell ref="AC18:AE18"/>
    <mergeCell ref="AF18:AF19"/>
    <mergeCell ref="K18:M18"/>
    <mergeCell ref="N18:P18"/>
    <mergeCell ref="Q18:S18"/>
    <mergeCell ref="T18:V18"/>
    <mergeCell ref="A18:A19"/>
    <mergeCell ref="B18:D18"/>
    <mergeCell ref="E18:G18"/>
    <mergeCell ref="H18:J18"/>
    <mergeCell ref="W20:Y20"/>
    <mergeCell ref="Z20:AB20"/>
    <mergeCell ref="A20:A21"/>
    <mergeCell ref="B20:D20"/>
    <mergeCell ref="E20:G20"/>
    <mergeCell ref="H20:J20"/>
    <mergeCell ref="AC20:AE20"/>
    <mergeCell ref="AF20:AF21"/>
    <mergeCell ref="K20:M20"/>
    <mergeCell ref="N20:P20"/>
    <mergeCell ref="Q20:S20"/>
    <mergeCell ref="T20:V20"/>
    <mergeCell ref="W22:Y22"/>
    <mergeCell ref="Z22:AB22"/>
    <mergeCell ref="AC22:AE22"/>
    <mergeCell ref="AF22:AF23"/>
    <mergeCell ref="K22:M22"/>
    <mergeCell ref="N22:P22"/>
    <mergeCell ref="Q22:S22"/>
    <mergeCell ref="T22:V22"/>
    <mergeCell ref="A22:A23"/>
    <mergeCell ref="B22:D22"/>
    <mergeCell ref="E22:G22"/>
    <mergeCell ref="H22:J22"/>
    <mergeCell ref="W24:Y24"/>
    <mergeCell ref="Z24:AB24"/>
    <mergeCell ref="A24:A25"/>
    <mergeCell ref="B24:D24"/>
    <mergeCell ref="E24:G24"/>
    <mergeCell ref="H24:J24"/>
    <mergeCell ref="AC24:AE24"/>
    <mergeCell ref="AF24:AF25"/>
    <mergeCell ref="K24:M24"/>
    <mergeCell ref="N24:P24"/>
    <mergeCell ref="Q24:S24"/>
    <mergeCell ref="T24:V24"/>
    <mergeCell ref="W26:Y26"/>
    <mergeCell ref="Z26:AB26"/>
    <mergeCell ref="AC26:AE26"/>
    <mergeCell ref="AF26:AF27"/>
    <mergeCell ref="K26:M26"/>
    <mergeCell ref="N26:P26"/>
    <mergeCell ref="Q26:S26"/>
    <mergeCell ref="T26:V26"/>
    <mergeCell ref="A26:A27"/>
    <mergeCell ref="B26:D26"/>
    <mergeCell ref="E26:G26"/>
    <mergeCell ref="H26:J26"/>
  </mergeCells>
  <phoneticPr fontId="0" type="noConversion"/>
  <pageMargins left="0.7" right="0.7" top="0.75" bottom="0.75" header="0.3" footer="0.3"/>
  <pageSetup paperSize="9" orientation="portrait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38"/>
  <sheetViews>
    <sheetView topLeftCell="A3" workbookViewId="0">
      <selection activeCell="A11" sqref="A11:A12"/>
    </sheetView>
  </sheetViews>
  <sheetFormatPr baseColWidth="10" defaultColWidth="8.83203125" defaultRowHeight="13" x14ac:dyDescent="0"/>
  <cols>
    <col min="1" max="1" width="26.5" style="2" customWidth="1"/>
    <col min="2" max="2" width="20.33203125" style="2" hidden="1" customWidth="1"/>
    <col min="3" max="11" width="2.6640625" style="2" customWidth="1"/>
    <col min="12" max="17" width="2.6640625" style="3" customWidth="1"/>
    <col min="18" max="32" width="2.6640625" style="2" customWidth="1"/>
    <col min="33" max="33" width="9.5" style="2" bestFit="1" customWidth="1"/>
    <col min="34" max="34" width="5.6640625" style="2" bestFit="1" customWidth="1"/>
    <col min="35" max="35" width="5.5" style="2" bestFit="1" customWidth="1"/>
    <col min="36" max="36" width="3.5" style="2" customWidth="1"/>
    <col min="37" max="37" width="3" style="2" customWidth="1"/>
    <col min="38" max="38" width="5.6640625" style="2" bestFit="1" customWidth="1"/>
    <col min="39" max="39" width="5.5" style="2" bestFit="1" customWidth="1"/>
    <col min="40" max="40" width="4" style="2" customWidth="1"/>
    <col min="41" max="41" width="2.5" style="2" customWidth="1"/>
    <col min="42" max="42" width="5.6640625" style="2" bestFit="1" customWidth="1"/>
    <col min="43" max="43" width="5.5" style="2" bestFit="1" customWidth="1"/>
    <col min="44" max="44" width="3.83203125" style="2" customWidth="1"/>
    <col min="45" max="45" width="4.6640625" style="2" customWidth="1"/>
    <col min="46" max="16384" width="8.83203125" style="2"/>
  </cols>
  <sheetData>
    <row r="1" spans="1:45" ht="16">
      <c r="A1" s="1" t="s">
        <v>33</v>
      </c>
      <c r="B1" s="1"/>
    </row>
    <row r="2" spans="1:45" ht="12.75" customHeight="1" thickBot="1">
      <c r="A2" s="1"/>
      <c r="B2" s="1"/>
    </row>
    <row r="3" spans="1:45" ht="12.75" customHeight="1">
      <c r="A3" s="4"/>
      <c r="B3" s="4"/>
      <c r="C3" s="190" t="s">
        <v>34</v>
      </c>
      <c r="D3" s="191"/>
      <c r="E3" s="192"/>
      <c r="F3" s="191" t="s">
        <v>35</v>
      </c>
      <c r="G3" s="191"/>
      <c r="H3" s="191"/>
      <c r="I3" s="190" t="s">
        <v>23</v>
      </c>
      <c r="J3" s="191"/>
      <c r="K3" s="192"/>
      <c r="L3" s="197" t="s">
        <v>2</v>
      </c>
      <c r="M3" s="197"/>
      <c r="N3" s="197"/>
      <c r="O3" s="371" t="s">
        <v>14</v>
      </c>
      <c r="P3" s="197"/>
      <c r="Q3" s="372"/>
      <c r="R3" s="191" t="s">
        <v>3</v>
      </c>
      <c r="S3" s="191"/>
      <c r="T3" s="191"/>
      <c r="U3" s="190" t="s">
        <v>4</v>
      </c>
      <c r="V3" s="191"/>
      <c r="W3" s="192"/>
      <c r="X3" s="191" t="s">
        <v>5</v>
      </c>
      <c r="Y3" s="191"/>
      <c r="Z3" s="191"/>
      <c r="AA3" s="190" t="s">
        <v>24</v>
      </c>
      <c r="AB3" s="191"/>
      <c r="AC3" s="192"/>
      <c r="AD3" s="190" t="s">
        <v>25</v>
      </c>
      <c r="AE3" s="191"/>
      <c r="AF3" s="192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ht="12.75" customHeight="1">
      <c r="A4" s="6" t="s">
        <v>7</v>
      </c>
      <c r="B4" s="6"/>
      <c r="C4" s="193">
        <v>11</v>
      </c>
      <c r="D4" s="194"/>
      <c r="E4" s="195"/>
      <c r="F4" s="194">
        <v>15</v>
      </c>
      <c r="G4" s="194"/>
      <c r="H4" s="194"/>
      <c r="I4" s="193">
        <v>21.5</v>
      </c>
      <c r="J4" s="194"/>
      <c r="K4" s="195"/>
      <c r="L4" s="198">
        <v>150</v>
      </c>
      <c r="M4" s="198"/>
      <c r="N4" s="198"/>
      <c r="O4" s="380">
        <v>320</v>
      </c>
      <c r="P4" s="198"/>
      <c r="Q4" s="381"/>
      <c r="R4" s="196">
        <v>1.45</v>
      </c>
      <c r="S4" s="196"/>
      <c r="T4" s="196"/>
      <c r="U4" s="210">
        <v>4.3</v>
      </c>
      <c r="V4" s="196"/>
      <c r="W4" s="211"/>
      <c r="X4" s="196">
        <v>9</v>
      </c>
      <c r="Y4" s="196"/>
      <c r="Z4" s="196"/>
      <c r="AA4" s="210">
        <v>22.5</v>
      </c>
      <c r="AB4" s="196"/>
      <c r="AC4" s="211"/>
      <c r="AD4" s="210">
        <v>27.5</v>
      </c>
      <c r="AE4" s="196"/>
      <c r="AF4" s="211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</row>
    <row r="5" spans="1:45" ht="12.75" customHeight="1">
      <c r="A5" s="6" t="s">
        <v>8</v>
      </c>
      <c r="B5" s="6"/>
      <c r="C5" s="193">
        <v>12</v>
      </c>
      <c r="D5" s="194"/>
      <c r="E5" s="195"/>
      <c r="F5" s="194">
        <v>17</v>
      </c>
      <c r="G5" s="194"/>
      <c r="H5" s="194"/>
      <c r="I5" s="193">
        <v>24</v>
      </c>
      <c r="J5" s="194"/>
      <c r="K5" s="195"/>
      <c r="L5" s="198">
        <v>205</v>
      </c>
      <c r="M5" s="198"/>
      <c r="N5" s="198"/>
      <c r="O5" s="380">
        <v>350</v>
      </c>
      <c r="P5" s="198"/>
      <c r="Q5" s="381"/>
      <c r="R5" s="196">
        <v>1.25</v>
      </c>
      <c r="S5" s="196"/>
      <c r="T5" s="196"/>
      <c r="U5" s="210">
        <v>3.7</v>
      </c>
      <c r="V5" s="196"/>
      <c r="W5" s="211"/>
      <c r="X5" s="196">
        <v>7</v>
      </c>
      <c r="Y5" s="196"/>
      <c r="Z5" s="196"/>
      <c r="AA5" s="210">
        <v>15</v>
      </c>
      <c r="AB5" s="196"/>
      <c r="AC5" s="211"/>
      <c r="AD5" s="210">
        <v>20</v>
      </c>
      <c r="AE5" s="196"/>
      <c r="AF5" s="211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</row>
    <row r="6" spans="1:45" ht="12.75" customHeight="1" thickBot="1">
      <c r="A6" s="8" t="s">
        <v>9</v>
      </c>
      <c r="B6" s="8"/>
      <c r="C6" s="388">
        <v>13</v>
      </c>
      <c r="D6" s="389"/>
      <c r="E6" s="390"/>
      <c r="F6" s="388">
        <v>19</v>
      </c>
      <c r="G6" s="389"/>
      <c r="H6" s="390"/>
      <c r="I6" s="388">
        <v>26.5</v>
      </c>
      <c r="J6" s="389"/>
      <c r="K6" s="390"/>
      <c r="L6" s="382">
        <v>230</v>
      </c>
      <c r="M6" s="383"/>
      <c r="N6" s="384"/>
      <c r="O6" s="382">
        <v>420</v>
      </c>
      <c r="P6" s="383"/>
      <c r="Q6" s="384"/>
      <c r="R6" s="377">
        <v>1.05</v>
      </c>
      <c r="S6" s="378"/>
      <c r="T6" s="379"/>
      <c r="U6" s="377">
        <v>3.2</v>
      </c>
      <c r="V6" s="378"/>
      <c r="W6" s="379"/>
      <c r="X6" s="377">
        <v>5</v>
      </c>
      <c r="Y6" s="378"/>
      <c r="Z6" s="379"/>
      <c r="AA6" s="377">
        <v>12.5</v>
      </c>
      <c r="AB6" s="378"/>
      <c r="AC6" s="379"/>
      <c r="AD6" s="377">
        <v>12.5</v>
      </c>
      <c r="AE6" s="378"/>
      <c r="AF6" s="37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</row>
    <row r="7" spans="1:45" ht="12.75" customHeight="1">
      <c r="A7" s="61"/>
      <c r="B7" s="61"/>
      <c r="C7" s="356"/>
      <c r="D7" s="357"/>
      <c r="E7" s="358"/>
      <c r="F7" s="356"/>
      <c r="G7" s="357"/>
      <c r="H7" s="358"/>
      <c r="I7" s="356"/>
      <c r="J7" s="357"/>
      <c r="K7" s="358"/>
      <c r="L7" s="365"/>
      <c r="M7" s="364"/>
      <c r="N7" s="366"/>
      <c r="O7" s="365"/>
      <c r="P7" s="364"/>
      <c r="Q7" s="366"/>
      <c r="R7" s="356"/>
      <c r="S7" s="357"/>
      <c r="T7" s="358"/>
      <c r="U7" s="356"/>
      <c r="V7" s="357"/>
      <c r="W7" s="358"/>
      <c r="X7" s="356"/>
      <c r="Y7" s="357"/>
      <c r="Z7" s="358"/>
      <c r="AA7" s="356"/>
      <c r="AB7" s="357"/>
      <c r="AC7" s="358"/>
      <c r="AD7" s="356"/>
      <c r="AE7" s="357"/>
      <c r="AF7" s="358"/>
      <c r="AG7" s="359" t="s">
        <v>10</v>
      </c>
      <c r="AH7" s="190" t="s">
        <v>9</v>
      </c>
      <c r="AI7" s="191"/>
      <c r="AJ7" s="191"/>
      <c r="AK7" s="192"/>
      <c r="AL7" s="190" t="s">
        <v>8</v>
      </c>
      <c r="AM7" s="191"/>
      <c r="AN7" s="191"/>
      <c r="AO7" s="192"/>
      <c r="AP7" s="346" t="s">
        <v>7</v>
      </c>
      <c r="AQ7" s="347"/>
      <c r="AR7" s="348"/>
      <c r="AS7" s="349"/>
    </row>
    <row r="8" spans="1:45" ht="14" thickBot="1">
      <c r="A8" s="9" t="s">
        <v>11</v>
      </c>
      <c r="B8" s="62"/>
      <c r="C8" s="385" t="s">
        <v>34</v>
      </c>
      <c r="D8" s="386"/>
      <c r="E8" s="387"/>
      <c r="F8" s="385" t="s">
        <v>35</v>
      </c>
      <c r="G8" s="386"/>
      <c r="H8" s="387"/>
      <c r="I8" s="350" t="s">
        <v>23</v>
      </c>
      <c r="J8" s="351"/>
      <c r="K8" s="352"/>
      <c r="L8" s="354" t="s">
        <v>2</v>
      </c>
      <c r="M8" s="353"/>
      <c r="N8" s="355"/>
      <c r="O8" s="354" t="s">
        <v>14</v>
      </c>
      <c r="P8" s="353"/>
      <c r="Q8" s="355"/>
      <c r="R8" s="350" t="s">
        <v>3</v>
      </c>
      <c r="S8" s="351"/>
      <c r="T8" s="352"/>
      <c r="U8" s="350" t="s">
        <v>4</v>
      </c>
      <c r="V8" s="351"/>
      <c r="W8" s="352"/>
      <c r="X8" s="350" t="s">
        <v>5</v>
      </c>
      <c r="Y8" s="351"/>
      <c r="Z8" s="352"/>
      <c r="AA8" s="350" t="s">
        <v>24</v>
      </c>
      <c r="AB8" s="351"/>
      <c r="AC8" s="352"/>
      <c r="AD8" s="350" t="s">
        <v>25</v>
      </c>
      <c r="AE8" s="351"/>
      <c r="AF8" s="352"/>
      <c r="AG8" s="360"/>
      <c r="AH8" s="9" t="s">
        <v>26</v>
      </c>
      <c r="AI8" s="47" t="s">
        <v>27</v>
      </c>
      <c r="AJ8" s="48" t="s">
        <v>28</v>
      </c>
      <c r="AK8" s="47" t="s">
        <v>29</v>
      </c>
      <c r="AL8" s="9" t="s">
        <v>26</v>
      </c>
      <c r="AM8" s="47" t="s">
        <v>27</v>
      </c>
      <c r="AN8" s="48" t="s">
        <v>28</v>
      </c>
      <c r="AO8" s="47" t="s">
        <v>29</v>
      </c>
      <c r="AP8" s="9" t="s">
        <v>26</v>
      </c>
      <c r="AQ8" s="47" t="s">
        <v>27</v>
      </c>
      <c r="AR8" s="48" t="s">
        <v>38</v>
      </c>
      <c r="AS8" s="47" t="s">
        <v>39</v>
      </c>
    </row>
    <row r="9" spans="1:45" ht="13.5" customHeight="1">
      <c r="A9" s="313" t="s">
        <v>87</v>
      </c>
      <c r="B9" s="131"/>
      <c r="C9" s="251">
        <v>12.4</v>
      </c>
      <c r="D9" s="252"/>
      <c r="E9" s="253"/>
      <c r="F9" s="251">
        <v>16.5</v>
      </c>
      <c r="G9" s="252"/>
      <c r="H9" s="253"/>
      <c r="I9" s="251"/>
      <c r="J9" s="252"/>
      <c r="K9" s="253"/>
      <c r="L9" s="324">
        <v>207.6</v>
      </c>
      <c r="M9" s="250"/>
      <c r="N9" s="325"/>
      <c r="O9" s="324">
        <v>331.65</v>
      </c>
      <c r="P9" s="250"/>
      <c r="Q9" s="325"/>
      <c r="R9" s="244">
        <v>1.35</v>
      </c>
      <c r="S9" s="245"/>
      <c r="T9" s="246"/>
      <c r="U9" s="244">
        <v>3.39</v>
      </c>
      <c r="V9" s="245"/>
      <c r="W9" s="246"/>
      <c r="X9" s="244">
        <v>9.01</v>
      </c>
      <c r="Y9" s="245"/>
      <c r="Z9" s="246"/>
      <c r="AA9" s="244">
        <v>26.63</v>
      </c>
      <c r="AB9" s="245"/>
      <c r="AC9" s="246"/>
      <c r="AD9" s="244">
        <v>26.04</v>
      </c>
      <c r="AE9" s="245"/>
      <c r="AF9" s="246"/>
      <c r="AG9" s="182" t="str">
        <f>IF(AND(OR(AR10="GOUD",AS10="GOUD")),"GOUD",IF(AND(OR(AN10="ZILVER",AO10="ZILVER")),"ZILVER",IF(AND(OR(AJ10="BRONS",AK10="BRONS")),"BRONS","GROEN")))</f>
        <v>ZILVER</v>
      </c>
      <c r="AH9" s="63"/>
      <c r="AI9" s="64"/>
      <c r="AJ9" s="55"/>
      <c r="AK9" s="65"/>
      <c r="AL9" s="66"/>
      <c r="AM9" s="64"/>
      <c r="AN9" s="55"/>
      <c r="AO9" s="66"/>
      <c r="AP9" s="63"/>
      <c r="AQ9" s="64"/>
      <c r="AR9" s="55"/>
      <c r="AS9" s="65"/>
    </row>
    <row r="10" spans="1:45" ht="13.5" customHeight="1" thickBot="1">
      <c r="A10" s="314"/>
      <c r="B10" s="132"/>
      <c r="C10" s="133" t="str">
        <f>IF(C9=0,"-",IF(C9&lt;=C$4,"G","-"))</f>
        <v>-</v>
      </c>
      <c r="D10" s="134" t="str">
        <f>IF(C9=0,"-",IF(C9&lt;=C$5,"Z","-"))</f>
        <v>-</v>
      </c>
      <c r="E10" s="135" t="str">
        <f>IF(C9=0,"-",IF(C9&lt;=C$6,"B","-"))</f>
        <v>B</v>
      </c>
      <c r="F10" s="133" t="str">
        <f>IF(F9=0,"-",IF(F9&lt;=F$4,"G","-"))</f>
        <v>-</v>
      </c>
      <c r="G10" s="134" t="str">
        <f>IF(F9=0,"-",IF(F9&lt;=F$5,"Z","-"))</f>
        <v>Z</v>
      </c>
      <c r="H10" s="135" t="str">
        <f>IF(F9=0,"-",IF(F9&lt;=F$6,"B","-"))</f>
        <v>B</v>
      </c>
      <c r="I10" s="133" t="str">
        <f>IF(I9=0,"-",IF(I9&lt;=I$4,"G","-"))</f>
        <v>-</v>
      </c>
      <c r="J10" s="134" t="str">
        <f>IF(I9=0,"-",IF(I9&lt;=I$5,"Z","-"))</f>
        <v>-</v>
      </c>
      <c r="K10" s="135" t="str">
        <f>IF(I9=0,"-",IF(I9&lt;=I$6,"B","-"))</f>
        <v>-</v>
      </c>
      <c r="L10" s="133" t="str">
        <f>IF(L9=0,"-",IF(L9&lt;=L$4,"G","-"))</f>
        <v>-</v>
      </c>
      <c r="M10" s="134" t="str">
        <f>IF(L9=0,"-",IF(L9&lt;=L$5,"Z","-"))</f>
        <v>-</v>
      </c>
      <c r="N10" s="135" t="str">
        <f>IF(L9=0,"-",IF(L9&lt;=L$6,"B","-"))</f>
        <v>B</v>
      </c>
      <c r="O10" s="133" t="str">
        <f>IF(O9=0,"-",IF(O9&lt;=O$4,"G","-"))</f>
        <v>-</v>
      </c>
      <c r="P10" s="134" t="str">
        <f>IF(O9=0,"-",IF(O9&lt;=O$5,"Z","-"))</f>
        <v>Z</v>
      </c>
      <c r="Q10" s="135" t="str">
        <f>IF(O9=0,"-",IF(O9&lt;=O$6,"B","-"))</f>
        <v>B</v>
      </c>
      <c r="R10" s="133" t="str">
        <f>IF(R9=0,"-",IF(R9&gt;=R$4,"G","-"))</f>
        <v>-</v>
      </c>
      <c r="S10" s="134" t="str">
        <f>IF(R9=0,"-",IF(R9&gt;=R$5,"Z","-"))</f>
        <v>Z</v>
      </c>
      <c r="T10" s="135" t="str">
        <f>IF(R9=0,"-",IF(R9&gt;=R$6,"B","-"))</f>
        <v>B</v>
      </c>
      <c r="U10" s="133" t="str">
        <f>IF(U9=0,"-",IF(U9&gt;=U$4,"G","-"))</f>
        <v>-</v>
      </c>
      <c r="V10" s="134" t="str">
        <f>IF(U9=0,"-",IF(U9&gt;=U$5,"Z","-"))</f>
        <v>-</v>
      </c>
      <c r="W10" s="135" t="str">
        <f>IF(U9=0,"-",IF(U9&gt;=U$6,"B","-"))</f>
        <v>B</v>
      </c>
      <c r="X10" s="133" t="str">
        <f>IF(X9=0,"-",IF(X9&gt;=X$4,"G","-"))</f>
        <v>G</v>
      </c>
      <c r="Y10" s="134" t="str">
        <f>IF(X9=0,"-",IF(X9&gt;=X$5,"Z","-"))</f>
        <v>Z</v>
      </c>
      <c r="Z10" s="135" t="str">
        <f>IF(X9=0,"-",IF(X9&gt;=X$6,"B","-"))</f>
        <v>B</v>
      </c>
      <c r="AA10" s="133" t="str">
        <f>IF(AA9=0,"-",IF(AA9&gt;=AA$4,"G","-"))</f>
        <v>G</v>
      </c>
      <c r="AB10" s="134" t="str">
        <f>IF(AA9=0,"-",IF(AA9&gt;=AA$5,"Z","-"))</f>
        <v>Z</v>
      </c>
      <c r="AC10" s="135" t="str">
        <f>IF(AA9=0,"-",IF(AA9&gt;=AA$6,"B","-"))</f>
        <v>B</v>
      </c>
      <c r="AD10" s="133" t="str">
        <f>IF(AD9=0,"-",IF(AD9&gt;=AD$4,"G","-"))</f>
        <v>-</v>
      </c>
      <c r="AE10" s="134" t="str">
        <f>IF(AD9=0,"-",IF(AD9&gt;=AD$5,"Z","-"))</f>
        <v>Z</v>
      </c>
      <c r="AF10" s="135" t="str">
        <f>IF(AD9=0,"-",IF(AD9&gt;=AD$6,"B","-"))</f>
        <v>B</v>
      </c>
      <c r="AG10" s="183" t="e">
        <f>IF(AND(OR(#REF!="Brons",#REF!="Brons")),"Brons","-")</f>
        <v>#REF!</v>
      </c>
      <c r="AH10" s="78">
        <f>COUNTIF(C10:Q10,"B")</f>
        <v>4</v>
      </c>
      <c r="AI10" s="67">
        <f>COUNTIF(R10:AF10,"B")</f>
        <v>5</v>
      </c>
      <c r="AJ10" s="58" t="str">
        <f>IF(AND(AH10&gt;=2,AI10&gt;=3),"BRONS")</f>
        <v>BRONS</v>
      </c>
      <c r="AK10" s="59" t="str">
        <f>IF(AND(AH10&gt;=3,AI10&gt;=2),"BRONS")</f>
        <v>BRONS</v>
      </c>
      <c r="AL10" s="79">
        <f>COUNTIF(C10:Q10,"Z")</f>
        <v>2</v>
      </c>
      <c r="AM10" s="67">
        <f>COUNTIF(R10:AF10,"Z")</f>
        <v>4</v>
      </c>
      <c r="AN10" s="58" t="str">
        <f>IF(AND(AL10&gt;=2,AM10&gt;=3),"ZILVER")</f>
        <v>ZILVER</v>
      </c>
      <c r="AO10" s="60" t="b">
        <f>IF(AND(AL10&gt;=3,AM10&gt;=2),"ZILVER")</f>
        <v>0</v>
      </c>
      <c r="AP10" s="78">
        <f>COUNTIF(C10:Q10,"G")</f>
        <v>0</v>
      </c>
      <c r="AQ10" s="67">
        <f>COUNTIF(R10:AF10,"G")</f>
        <v>2</v>
      </c>
      <c r="AR10" s="58" t="b">
        <f>IF(AND(AP10&gt;=2,AQ10&gt;=3),"GOUD")</f>
        <v>0</v>
      </c>
      <c r="AS10" s="59" t="b">
        <f>IF(AND(AP10&gt;=3,AQ10&gt;=2),"GOUD")</f>
        <v>0</v>
      </c>
    </row>
    <row r="11" spans="1:45" ht="13.5" customHeight="1">
      <c r="A11" s="313" t="s">
        <v>88</v>
      </c>
      <c r="B11" s="131"/>
      <c r="C11" s="251">
        <v>14</v>
      </c>
      <c r="D11" s="252"/>
      <c r="E11" s="253"/>
      <c r="F11" s="251">
        <v>24.5</v>
      </c>
      <c r="G11" s="252"/>
      <c r="H11" s="253"/>
      <c r="I11" s="251"/>
      <c r="J11" s="252"/>
      <c r="K11" s="253"/>
      <c r="L11" s="324"/>
      <c r="M11" s="250"/>
      <c r="N11" s="325"/>
      <c r="O11" s="324">
        <v>443</v>
      </c>
      <c r="P11" s="250"/>
      <c r="Q11" s="325"/>
      <c r="R11" s="244">
        <v>1.1499999999999999</v>
      </c>
      <c r="S11" s="245"/>
      <c r="T11" s="246"/>
      <c r="U11" s="244">
        <v>2.83</v>
      </c>
      <c r="V11" s="245"/>
      <c r="W11" s="246"/>
      <c r="X11" s="241">
        <v>8.82</v>
      </c>
      <c r="Y11" s="242"/>
      <c r="Z11" s="243"/>
      <c r="AA11" s="244">
        <v>20.49</v>
      </c>
      <c r="AB11" s="245"/>
      <c r="AC11" s="246"/>
      <c r="AD11" s="244">
        <v>22.54</v>
      </c>
      <c r="AE11" s="245"/>
      <c r="AF11" s="246"/>
      <c r="AG11" s="182" t="str">
        <f>IF(AND(OR(AR12="GOUD",AS12="GOUD")),"GOUD",IF(AND(OR(AN12="ZILVER",AO12="ZILVER")),"ZILVER",IF(AND(OR(AJ12="BRONS",AK12="BRONS")),"BRONS","GROEN")))</f>
        <v>GROEN</v>
      </c>
      <c r="AH11" s="63"/>
      <c r="AI11" s="64"/>
      <c r="AJ11" s="55"/>
      <c r="AK11" s="65"/>
      <c r="AL11" s="66"/>
      <c r="AM11" s="64"/>
      <c r="AN11" s="55"/>
      <c r="AO11" s="66"/>
      <c r="AP11" s="63"/>
      <c r="AQ11" s="64"/>
      <c r="AR11" s="55"/>
      <c r="AS11" s="65"/>
    </row>
    <row r="12" spans="1:45" ht="13.5" customHeight="1" thickBot="1">
      <c r="A12" s="314"/>
      <c r="B12" s="132"/>
      <c r="C12" s="133" t="str">
        <f>IF(C11=0,"-",IF(C11&lt;=C$4,"G","-"))</f>
        <v>-</v>
      </c>
      <c r="D12" s="134" t="str">
        <f>IF(C11=0,"-",IF(C11&lt;=C$5,"Z","-"))</f>
        <v>-</v>
      </c>
      <c r="E12" s="135" t="str">
        <f>IF(C11=0,"-",IF(C11&lt;=C$6,"B","-"))</f>
        <v>-</v>
      </c>
      <c r="F12" s="133" t="str">
        <f>IF(F11=0,"-",IF(F11&lt;=F$4,"G","-"))</f>
        <v>-</v>
      </c>
      <c r="G12" s="134" t="str">
        <f>IF(F11=0,"-",IF(F11&lt;=F$5,"Z","-"))</f>
        <v>-</v>
      </c>
      <c r="H12" s="135" t="str">
        <f>IF(F11=0,"-",IF(F11&lt;=F$6,"B","-"))</f>
        <v>-</v>
      </c>
      <c r="I12" s="133" t="str">
        <f>IF(I11=0,"-",IF(I11&lt;=I$4,"G","-"))</f>
        <v>-</v>
      </c>
      <c r="J12" s="134" t="str">
        <f>IF(I11=0,"-",IF(I11&lt;=I$5,"Z","-"))</f>
        <v>-</v>
      </c>
      <c r="K12" s="135" t="str">
        <f>IF(I11=0,"-",IF(I11&lt;=I$6,"B","-"))</f>
        <v>-</v>
      </c>
      <c r="L12" s="133" t="str">
        <f>IF(L11=0,"-",IF(L11&lt;=L$4,"G","-"))</f>
        <v>-</v>
      </c>
      <c r="M12" s="134" t="str">
        <f>IF(L11=0,"-",IF(L11&lt;=L$5,"Z","-"))</f>
        <v>-</v>
      </c>
      <c r="N12" s="135" t="str">
        <f>IF(L11=0,"-",IF(L11&lt;=L$6,"B","-"))</f>
        <v>-</v>
      </c>
      <c r="O12" s="133" t="str">
        <f>IF(O11=0,"-",IF(O11&lt;=O$4,"G","-"))</f>
        <v>-</v>
      </c>
      <c r="P12" s="134" t="str">
        <f>IF(O11=0,"-",IF(O11&lt;=O$5,"Z","-"))</f>
        <v>-</v>
      </c>
      <c r="Q12" s="135" t="str">
        <f>IF(O11=0,"-",IF(O11&lt;=O$6,"B","-"))</f>
        <v>-</v>
      </c>
      <c r="R12" s="133" t="str">
        <f>IF(R11=0,"-",IF(R11&gt;=R$4,"G","-"))</f>
        <v>-</v>
      </c>
      <c r="S12" s="134" t="str">
        <f>IF(R11=0,"-",IF(R11&gt;=R$5,"Z","-"))</f>
        <v>-</v>
      </c>
      <c r="T12" s="135" t="str">
        <f>IF(R11=0,"-",IF(R11&gt;=R$6,"B","-"))</f>
        <v>B</v>
      </c>
      <c r="U12" s="133" t="str">
        <f>IF(U11=0,"-",IF(U11&gt;=U$4,"G","-"))</f>
        <v>-</v>
      </c>
      <c r="V12" s="134" t="str">
        <f>IF(U11=0,"-",IF(U11&gt;=U$5,"Z","-"))</f>
        <v>-</v>
      </c>
      <c r="W12" s="135" t="str">
        <f>IF(U11=0,"-",IF(U11&gt;=U$6,"B","-"))</f>
        <v>-</v>
      </c>
      <c r="X12" s="133" t="str">
        <f>IF(X11=0,"-",IF(X11&gt;=X$4,"G","-"))</f>
        <v>-</v>
      </c>
      <c r="Y12" s="134" t="str">
        <f>IF(X11=0,"-",IF(X11&gt;=X$5,"Z","-"))</f>
        <v>Z</v>
      </c>
      <c r="Z12" s="135" t="str">
        <f>IF(X11=0,"-",IF(X11&gt;=X$6,"B","-"))</f>
        <v>B</v>
      </c>
      <c r="AA12" s="133" t="str">
        <f>IF(AA11=0,"-",IF(AA11&gt;=AA$4,"G","-"))</f>
        <v>-</v>
      </c>
      <c r="AB12" s="134" t="str">
        <f>IF(AA11=0,"-",IF(AA11&gt;=AA$5,"Z","-"))</f>
        <v>Z</v>
      </c>
      <c r="AC12" s="135" t="str">
        <f>IF(AA11=0,"-",IF(AA11&gt;=AA$6,"B","-"))</f>
        <v>B</v>
      </c>
      <c r="AD12" s="133" t="str">
        <f>IF(AD11=0,"-",IF(AD11&gt;=AD$4,"G","-"))</f>
        <v>-</v>
      </c>
      <c r="AE12" s="134" t="str">
        <f>IF(AD11=0,"-",IF(AD11&gt;=AD$5,"Z","-"))</f>
        <v>Z</v>
      </c>
      <c r="AF12" s="135" t="str">
        <f>IF(AD11=0,"-",IF(AD11&gt;=AD$6,"B","-"))</f>
        <v>B</v>
      </c>
      <c r="AG12" s="183" t="e">
        <f>IF(AND(OR(#REF!="Brons",#REF!="Brons")),"Brons","-")</f>
        <v>#REF!</v>
      </c>
      <c r="AH12" s="78">
        <f>COUNTIF(C12:Q12,"B")</f>
        <v>0</v>
      </c>
      <c r="AI12" s="67">
        <f>COUNTIF(R12:AF12,"B")</f>
        <v>4</v>
      </c>
      <c r="AJ12" s="58" t="b">
        <f>IF(AND(AH12&gt;=2,AI12&gt;=3),"BRONS")</f>
        <v>0</v>
      </c>
      <c r="AK12" s="59" t="b">
        <f>IF(AND(AH12&gt;=3,AI12&gt;=2),"BRONS")</f>
        <v>0</v>
      </c>
      <c r="AL12" s="79">
        <f>COUNTIF(C12:Q12,"Z")</f>
        <v>0</v>
      </c>
      <c r="AM12" s="67">
        <f>COUNTIF(R12:AF12,"Z")</f>
        <v>3</v>
      </c>
      <c r="AN12" s="58" t="b">
        <f>IF(AND(AL12&gt;=2,AM12&gt;=3),"ZILVER")</f>
        <v>0</v>
      </c>
      <c r="AO12" s="60" t="b">
        <f>IF(AND(AL12&gt;=3,AM12&gt;=2),"ZILVER")</f>
        <v>0</v>
      </c>
      <c r="AP12" s="78">
        <f>COUNTIF(C12:Q12,"G")</f>
        <v>0</v>
      </c>
      <c r="AQ12" s="67">
        <f>COUNTIF(R12:AF12,"G")</f>
        <v>0</v>
      </c>
      <c r="AR12" s="58" t="b">
        <f>IF(AND(AP12&gt;=2,AQ12&gt;=3),"GOUD")</f>
        <v>0</v>
      </c>
      <c r="AS12" s="59" t="b">
        <f>IF(AND(AP12&gt;=3,AQ12&gt;=2),"GOUD")</f>
        <v>0</v>
      </c>
    </row>
    <row r="13" spans="1:45" ht="13.5" customHeight="1">
      <c r="A13" s="239" t="s">
        <v>89</v>
      </c>
      <c r="B13" s="131"/>
      <c r="C13" s="251">
        <v>12.6</v>
      </c>
      <c r="D13" s="252"/>
      <c r="E13" s="253"/>
      <c r="F13" s="251">
        <v>17.2</v>
      </c>
      <c r="G13" s="252"/>
      <c r="H13" s="253"/>
      <c r="I13" s="251"/>
      <c r="J13" s="252"/>
      <c r="K13" s="253"/>
      <c r="L13" s="324">
        <v>206.1</v>
      </c>
      <c r="M13" s="250"/>
      <c r="N13" s="325"/>
      <c r="O13" s="324">
        <v>353</v>
      </c>
      <c r="P13" s="250"/>
      <c r="Q13" s="325"/>
      <c r="R13" s="244">
        <v>1.2</v>
      </c>
      <c r="S13" s="245"/>
      <c r="T13" s="246"/>
      <c r="U13" s="244">
        <v>3.22</v>
      </c>
      <c r="V13" s="245"/>
      <c r="W13" s="246"/>
      <c r="X13" s="244">
        <v>7.23</v>
      </c>
      <c r="Y13" s="245"/>
      <c r="Z13" s="246"/>
      <c r="AA13" s="244">
        <v>18.37</v>
      </c>
      <c r="AB13" s="245"/>
      <c r="AC13" s="246"/>
      <c r="AD13" s="244">
        <v>19.57</v>
      </c>
      <c r="AE13" s="245"/>
      <c r="AF13" s="246"/>
      <c r="AG13" s="182" t="str">
        <f>IF(AND(OR(AR14="GOUD",AS14="GOUD")),"GOUD",IF(AND(OR(AN14="ZILVER",AO14="ZILVER")),"ZILVER",IF(AND(OR(AJ14="BRONS",AK14="BRONS")),"BRONS","GROEN")))</f>
        <v>BRONS</v>
      </c>
      <c r="AH13" s="63"/>
      <c r="AI13" s="64"/>
      <c r="AJ13" s="55"/>
      <c r="AK13" s="65"/>
      <c r="AL13" s="66"/>
      <c r="AM13" s="64"/>
      <c r="AN13" s="55"/>
      <c r="AO13" s="66"/>
      <c r="AP13" s="63"/>
      <c r="AQ13" s="64"/>
      <c r="AR13" s="55"/>
      <c r="AS13" s="65"/>
    </row>
    <row r="14" spans="1:45" ht="13.5" customHeight="1" thickBot="1">
      <c r="A14" s="240"/>
      <c r="B14" s="132"/>
      <c r="C14" s="133" t="str">
        <f>IF(C13=0,"-",IF(C13&lt;=C$4,"G","-"))</f>
        <v>-</v>
      </c>
      <c r="D14" s="134" t="str">
        <f>IF(C13=0,"-",IF(C13&lt;=C$5,"Z","-"))</f>
        <v>-</v>
      </c>
      <c r="E14" s="135" t="str">
        <f>IF(C13=0,"-",IF(C13&lt;=C$6,"B","-"))</f>
        <v>B</v>
      </c>
      <c r="F14" s="133" t="str">
        <f>IF(F13=0,"-",IF(F13&lt;=F$4,"G","-"))</f>
        <v>-</v>
      </c>
      <c r="G14" s="134" t="str">
        <f>IF(F13=0,"-",IF(F13&lt;=F$5,"Z","-"))</f>
        <v>-</v>
      </c>
      <c r="H14" s="135" t="str">
        <f>IF(F13=0,"-",IF(F13&lt;=F$6,"B","-"))</f>
        <v>B</v>
      </c>
      <c r="I14" s="133" t="str">
        <f>IF(I13=0,"-",IF(I13&lt;=I$4,"G","-"))</f>
        <v>-</v>
      </c>
      <c r="J14" s="134" t="str">
        <f>IF(I13=0,"-",IF(I13&lt;=I$5,"Z","-"))</f>
        <v>-</v>
      </c>
      <c r="K14" s="135" t="str">
        <f>IF(I13=0,"-",IF(I13&lt;=I$6,"B","-"))</f>
        <v>-</v>
      </c>
      <c r="L14" s="133" t="str">
        <f>IF(L13=0,"-",IF(L13&lt;=L$4,"G","-"))</f>
        <v>-</v>
      </c>
      <c r="M14" s="134" t="str">
        <f>IF(L13=0,"-",IF(L13&lt;=L$5,"Z","-"))</f>
        <v>-</v>
      </c>
      <c r="N14" s="135" t="str">
        <f>IF(L13=0,"-",IF(L13&lt;=L$6,"B","-"))</f>
        <v>B</v>
      </c>
      <c r="O14" s="133" t="str">
        <f>IF(O13=0,"-",IF(O13&lt;=O$4,"G","-"))</f>
        <v>-</v>
      </c>
      <c r="P14" s="134" t="str">
        <f>IF(O13=0,"-",IF(O13&lt;=O$5,"Z","-"))</f>
        <v>-</v>
      </c>
      <c r="Q14" s="135" t="str">
        <f>IF(O13=0,"-",IF(O13&lt;=O$6,"B","-"))</f>
        <v>B</v>
      </c>
      <c r="R14" s="133" t="str">
        <f>IF(R13=0,"-",IF(R13&gt;=R$4,"G","-"))</f>
        <v>-</v>
      </c>
      <c r="S14" s="134" t="str">
        <f>IF(R13=0,"-",IF(R13&gt;=R$5,"Z","-"))</f>
        <v>-</v>
      </c>
      <c r="T14" s="135" t="str">
        <f>IF(R13=0,"-",IF(R13&gt;=R$6,"B","-"))</f>
        <v>B</v>
      </c>
      <c r="U14" s="133" t="str">
        <f>IF(U13=0,"-",IF(U13&gt;=U$4,"G","-"))</f>
        <v>-</v>
      </c>
      <c r="V14" s="134" t="str">
        <f>IF(U13=0,"-",IF(U13&gt;=U$5,"Z","-"))</f>
        <v>-</v>
      </c>
      <c r="W14" s="135" t="str">
        <f>IF(U13=0,"-",IF(U13&gt;=U$6,"B","-"))</f>
        <v>B</v>
      </c>
      <c r="X14" s="133" t="str">
        <f>IF(X13=0,"-",IF(X13&gt;=X$4,"G","-"))</f>
        <v>-</v>
      </c>
      <c r="Y14" s="134" t="str">
        <f>IF(X13=0,"-",IF(X13&gt;=X$5,"Z","-"))</f>
        <v>Z</v>
      </c>
      <c r="Z14" s="135" t="str">
        <f>IF(X13=0,"-",IF(X13&gt;=X$6,"B","-"))</f>
        <v>B</v>
      </c>
      <c r="AA14" s="133" t="str">
        <f>IF(AA13=0,"-",IF(AA13&gt;=AA$4,"G","-"))</f>
        <v>-</v>
      </c>
      <c r="AB14" s="134" t="str">
        <f>IF(AA13=0,"-",IF(AA13&gt;=AA$5,"Z","-"))</f>
        <v>Z</v>
      </c>
      <c r="AC14" s="135" t="str">
        <f>IF(AA13=0,"-",IF(AA13&gt;=AA$6,"B","-"))</f>
        <v>B</v>
      </c>
      <c r="AD14" s="133" t="str">
        <f>IF(AD13=0,"-",IF(AD13&gt;=AD$4,"G","-"))</f>
        <v>-</v>
      </c>
      <c r="AE14" s="134" t="str">
        <f>IF(AD13=0,"-",IF(AD13&gt;=AD$5,"Z","-"))</f>
        <v>-</v>
      </c>
      <c r="AF14" s="135" t="str">
        <f>IF(AD13=0,"-",IF(AD13&gt;=AD$6,"B","-"))</f>
        <v>B</v>
      </c>
      <c r="AG14" s="183" t="e">
        <f>IF(AND(OR(#REF!="Brons",#REF!="Brons")),"Brons","-")</f>
        <v>#REF!</v>
      </c>
      <c r="AH14" s="78">
        <f>COUNTIF(C14:Q14,"B")</f>
        <v>4</v>
      </c>
      <c r="AI14" s="67">
        <f>COUNTIF(R14:AF14,"B")</f>
        <v>5</v>
      </c>
      <c r="AJ14" s="58" t="str">
        <f>IF(AND(AH14&gt;=2,AI14&gt;=3),"BRONS")</f>
        <v>BRONS</v>
      </c>
      <c r="AK14" s="59" t="str">
        <f>IF(AND(AH14&gt;=3,AI14&gt;=2),"BRONS")</f>
        <v>BRONS</v>
      </c>
      <c r="AL14" s="79">
        <f>COUNTIF(C14:Q14,"Z")</f>
        <v>0</v>
      </c>
      <c r="AM14" s="67">
        <f>COUNTIF(R14:AF14,"Z")</f>
        <v>2</v>
      </c>
      <c r="AN14" s="58" t="b">
        <f>IF(AND(AL14&gt;=2,AM14&gt;=3),"ZILVER")</f>
        <v>0</v>
      </c>
      <c r="AO14" s="60" t="b">
        <f>IF(AND(AL14&gt;=3,AM14&gt;=2),"ZILVER")</f>
        <v>0</v>
      </c>
      <c r="AP14" s="78">
        <f>COUNTIF(C14:Q14,"G")</f>
        <v>0</v>
      </c>
      <c r="AQ14" s="67">
        <f>COUNTIF(R14:AF14,"G")</f>
        <v>0</v>
      </c>
      <c r="AR14" s="58" t="b">
        <f>IF(AND(AP14&gt;=2,AQ14&gt;=3),"GOUD")</f>
        <v>0</v>
      </c>
      <c r="AS14" s="59" t="b">
        <f>IF(AND(AP14&gt;=3,AQ14&gt;=2),"GOUD")</f>
        <v>0</v>
      </c>
    </row>
    <row r="15" spans="1:45" ht="13.5" customHeight="1">
      <c r="A15" s="239" t="s">
        <v>90</v>
      </c>
      <c r="B15" s="131"/>
      <c r="C15" s="251">
        <v>13.9</v>
      </c>
      <c r="D15" s="252"/>
      <c r="E15" s="253"/>
      <c r="F15" s="251">
        <v>18.7</v>
      </c>
      <c r="G15" s="252"/>
      <c r="H15" s="253"/>
      <c r="I15" s="251"/>
      <c r="J15" s="252"/>
      <c r="K15" s="253"/>
      <c r="L15" s="324"/>
      <c r="M15" s="250"/>
      <c r="N15" s="325"/>
      <c r="O15" s="324">
        <v>414</v>
      </c>
      <c r="P15" s="250"/>
      <c r="Q15" s="325"/>
      <c r="R15" s="244">
        <v>1.05</v>
      </c>
      <c r="S15" s="245"/>
      <c r="T15" s="246"/>
      <c r="U15" s="244">
        <v>3.35</v>
      </c>
      <c r="V15" s="245"/>
      <c r="W15" s="246"/>
      <c r="X15" s="244">
        <v>6.46</v>
      </c>
      <c r="Y15" s="245"/>
      <c r="Z15" s="246"/>
      <c r="AA15" s="244">
        <v>16.46</v>
      </c>
      <c r="AB15" s="245"/>
      <c r="AC15" s="246"/>
      <c r="AD15" s="244">
        <v>19.38</v>
      </c>
      <c r="AE15" s="245"/>
      <c r="AF15" s="246"/>
      <c r="AG15" s="182" t="str">
        <f>IF(AND(OR(AR16="GOUD",AS16="GOUD")),"GOUD",IF(AND(OR(AN16="ZILVER",AO16="ZILVER")),"ZILVER",IF(AND(OR(AJ16="BRONS",AK16="BRONS")),"BRONS","GROEN")))</f>
        <v>BRONS</v>
      </c>
      <c r="AH15" s="63"/>
      <c r="AI15" s="64"/>
      <c r="AJ15" s="55"/>
      <c r="AK15" s="65"/>
      <c r="AL15" s="66"/>
      <c r="AM15" s="64"/>
      <c r="AN15" s="55"/>
      <c r="AO15" s="66"/>
      <c r="AP15" s="63"/>
      <c r="AQ15" s="64"/>
      <c r="AR15" s="55"/>
      <c r="AS15" s="65"/>
    </row>
    <row r="16" spans="1:45" ht="13.5" customHeight="1" thickBot="1">
      <c r="A16" s="240"/>
      <c r="B16" s="132"/>
      <c r="C16" s="133" t="str">
        <f>IF(C15=0,"-",IF(C15&lt;=C$4,"G","-"))</f>
        <v>-</v>
      </c>
      <c r="D16" s="134" t="str">
        <f>IF(C15=0,"-",IF(C15&lt;=C$5,"Z","-"))</f>
        <v>-</v>
      </c>
      <c r="E16" s="135" t="str">
        <f>IF(C15=0,"-",IF(C15&lt;=C$6,"B","-"))</f>
        <v>-</v>
      </c>
      <c r="F16" s="133" t="str">
        <f>IF(F15=0,"-",IF(F15&lt;=F$4,"G","-"))</f>
        <v>-</v>
      </c>
      <c r="G16" s="134" t="str">
        <f>IF(F15=0,"-",IF(F15&lt;=F$5,"Z","-"))</f>
        <v>-</v>
      </c>
      <c r="H16" s="135" t="str">
        <f>IF(F15=0,"-",IF(F15&lt;=F$6,"B","-"))</f>
        <v>B</v>
      </c>
      <c r="I16" s="133" t="str">
        <f>IF(I15=0,"-",IF(I15&lt;=I$4,"G","-"))</f>
        <v>-</v>
      </c>
      <c r="J16" s="134" t="str">
        <f>IF(I15=0,"-",IF(I15&lt;=I$5,"Z","-"))</f>
        <v>-</v>
      </c>
      <c r="K16" s="135" t="str">
        <f>IF(I15=0,"-",IF(I15&lt;=I$6,"B","-"))</f>
        <v>-</v>
      </c>
      <c r="L16" s="133" t="str">
        <f>IF(L15=0,"-",IF(L15&lt;=L$4,"G","-"))</f>
        <v>-</v>
      </c>
      <c r="M16" s="134" t="str">
        <f>IF(L15=0,"-",IF(L15&lt;=L$5,"Z","-"))</f>
        <v>-</v>
      </c>
      <c r="N16" s="135" t="str">
        <f>IF(L15=0,"-",IF(L15&lt;=L$6,"B","-"))</f>
        <v>-</v>
      </c>
      <c r="O16" s="133" t="str">
        <f>IF(O15=0,"-",IF(O15&lt;=O$4,"G","-"))</f>
        <v>-</v>
      </c>
      <c r="P16" s="134" t="str">
        <f>IF(O15=0,"-",IF(O15&lt;=O$5,"Z","-"))</f>
        <v>-</v>
      </c>
      <c r="Q16" s="135" t="str">
        <f>IF(O15=0,"-",IF(O15&lt;=O$6,"B","-"))</f>
        <v>B</v>
      </c>
      <c r="R16" s="133" t="str">
        <f>IF(R15=0,"-",IF(R15&gt;=R$4,"G","-"))</f>
        <v>-</v>
      </c>
      <c r="S16" s="134" t="str">
        <f>IF(R15=0,"-",IF(R15&gt;=R$5,"Z","-"))</f>
        <v>-</v>
      </c>
      <c r="T16" s="135" t="str">
        <f>IF(R15=0,"-",IF(R15&gt;=R$6,"B","-"))</f>
        <v>B</v>
      </c>
      <c r="U16" s="133" t="str">
        <f>IF(U15=0,"-",IF(U15&gt;=U$4,"G","-"))</f>
        <v>-</v>
      </c>
      <c r="V16" s="134" t="str">
        <f>IF(U15=0,"-",IF(U15&gt;=U$5,"Z","-"))</f>
        <v>-</v>
      </c>
      <c r="W16" s="135" t="str">
        <f>IF(U15=0,"-",IF(U15&gt;=U$6,"B","-"))</f>
        <v>B</v>
      </c>
      <c r="X16" s="133" t="str">
        <f>IF(X15=0,"-",IF(X15&gt;=X$4,"G","-"))</f>
        <v>-</v>
      </c>
      <c r="Y16" s="134" t="str">
        <f>IF(X15=0,"-",IF(X15&gt;=X$5,"Z","-"))</f>
        <v>-</v>
      </c>
      <c r="Z16" s="135" t="str">
        <f>IF(X15=0,"-",IF(X15&gt;=X$6,"B","-"))</f>
        <v>B</v>
      </c>
      <c r="AA16" s="133" t="str">
        <f>IF(AA15=0,"-",IF(AA15&gt;=AA$4,"G","-"))</f>
        <v>-</v>
      </c>
      <c r="AB16" s="134" t="str">
        <f>IF(AA15=0,"-",IF(AA15&gt;=AA$5,"Z","-"))</f>
        <v>Z</v>
      </c>
      <c r="AC16" s="135" t="str">
        <f>IF(AA15=0,"-",IF(AA15&gt;=AA$6,"B","-"))</f>
        <v>B</v>
      </c>
      <c r="AD16" s="133" t="str">
        <f>IF(AD15=0,"-",IF(AD15&gt;=AD$4,"G","-"))</f>
        <v>-</v>
      </c>
      <c r="AE16" s="134" t="str">
        <f>IF(AD15=0,"-",IF(AD15&gt;=AD$5,"Z","-"))</f>
        <v>-</v>
      </c>
      <c r="AF16" s="135" t="str">
        <f>IF(AD15=0,"-",IF(AD15&gt;=AD$6,"B","-"))</f>
        <v>B</v>
      </c>
      <c r="AG16" s="183" t="e">
        <f>IF(AND(OR(#REF!="Brons",#REF!="Brons")),"Brons","-")</f>
        <v>#REF!</v>
      </c>
      <c r="AH16" s="78">
        <f>COUNTIF(C16:Q16,"B")</f>
        <v>2</v>
      </c>
      <c r="AI16" s="67">
        <f>COUNTIF(R16:AF16,"B")</f>
        <v>5</v>
      </c>
      <c r="AJ16" s="58" t="str">
        <f>IF(AND(AH16&gt;=2,AI16&gt;=3),"BRONS")</f>
        <v>BRONS</v>
      </c>
      <c r="AK16" s="59" t="b">
        <f>IF(AND(AH16&gt;=3,AI16&gt;=2),"BRONS")</f>
        <v>0</v>
      </c>
      <c r="AL16" s="79">
        <f>COUNTIF(C16:Q16,"Z")</f>
        <v>0</v>
      </c>
      <c r="AM16" s="67">
        <f>COUNTIF(R16:AF16,"Z")</f>
        <v>1</v>
      </c>
      <c r="AN16" s="58" t="b">
        <f>IF(AND(AL16&gt;=2,AM16&gt;=3),"ZILVER")</f>
        <v>0</v>
      </c>
      <c r="AO16" s="60" t="b">
        <f>IF(AND(AL16&gt;=3,AM16&gt;=2),"ZILVER")</f>
        <v>0</v>
      </c>
      <c r="AP16" s="78">
        <f>COUNTIF(C16:Q16,"G")</f>
        <v>0</v>
      </c>
      <c r="AQ16" s="67">
        <f>COUNTIF(R16:AF16,"G")</f>
        <v>0</v>
      </c>
      <c r="AR16" s="58" t="b">
        <f>IF(AND(AP16&gt;=2,AQ16&gt;=3),"GOUD")</f>
        <v>0</v>
      </c>
      <c r="AS16" s="59" t="b">
        <f>IF(AND(AP16&gt;=3,AQ16&gt;=2),"GOUD")</f>
        <v>0</v>
      </c>
    </row>
    <row r="17" spans="1:45" ht="13.5" customHeight="1">
      <c r="A17" s="313" t="s">
        <v>91</v>
      </c>
      <c r="B17" s="131"/>
      <c r="C17" s="251">
        <v>12.6</v>
      </c>
      <c r="D17" s="252"/>
      <c r="E17" s="253"/>
      <c r="F17" s="251">
        <v>17</v>
      </c>
      <c r="G17" s="252"/>
      <c r="H17" s="253"/>
      <c r="I17" s="251"/>
      <c r="J17" s="252"/>
      <c r="K17" s="253"/>
      <c r="L17" s="324"/>
      <c r="M17" s="250"/>
      <c r="N17" s="325"/>
      <c r="O17" s="324">
        <v>348</v>
      </c>
      <c r="P17" s="250"/>
      <c r="Q17" s="325"/>
      <c r="R17" s="244">
        <v>1.2</v>
      </c>
      <c r="S17" s="245"/>
      <c r="T17" s="246"/>
      <c r="U17" s="244">
        <v>3.29</v>
      </c>
      <c r="V17" s="245"/>
      <c r="W17" s="246"/>
      <c r="X17" s="244">
        <v>7.7</v>
      </c>
      <c r="Y17" s="245"/>
      <c r="Z17" s="246"/>
      <c r="AA17" s="244">
        <v>22.23</v>
      </c>
      <c r="AB17" s="245"/>
      <c r="AC17" s="246"/>
      <c r="AD17" s="244">
        <v>25.1</v>
      </c>
      <c r="AE17" s="245"/>
      <c r="AF17" s="246"/>
      <c r="AG17" s="182" t="str">
        <f>IF(AND(OR(AR18="GOUD",AS18="GOUD")),"GOUD",IF(AND(OR(AN18="ZILVER",AO18="ZILVER")),"ZILVER",IF(AND(OR(AJ18="BRONS",AK18="BRONS")),"BRONS","GROEN")))</f>
        <v>ZILVER</v>
      </c>
      <c r="AH17" s="63"/>
      <c r="AI17" s="64"/>
      <c r="AJ17" s="55"/>
      <c r="AK17" s="65"/>
      <c r="AL17" s="66"/>
      <c r="AM17" s="64"/>
      <c r="AN17" s="55"/>
      <c r="AO17" s="66"/>
      <c r="AP17" s="63"/>
      <c r="AQ17" s="64"/>
      <c r="AR17" s="55"/>
      <c r="AS17" s="65"/>
    </row>
    <row r="18" spans="1:45" ht="13.5" customHeight="1" thickBot="1">
      <c r="A18" s="314"/>
      <c r="B18" s="132"/>
      <c r="C18" s="133" t="str">
        <f>IF(C17=0,"-",IF(C17&lt;=C$4,"G","-"))</f>
        <v>-</v>
      </c>
      <c r="D18" s="134" t="str">
        <f>IF(C17=0,"-",IF(C17&lt;=C$5,"Z","-"))</f>
        <v>-</v>
      </c>
      <c r="E18" s="135" t="str">
        <f>IF(C17=0,"-",IF(C17&lt;=C$6,"B","-"))</f>
        <v>B</v>
      </c>
      <c r="F18" s="133" t="str">
        <f>IF(F17=0,"-",IF(F17&lt;=F$4,"G","-"))</f>
        <v>-</v>
      </c>
      <c r="G18" s="134" t="str">
        <f>IF(F17=0,"-",IF(F17&lt;=F$5,"Z","-"))</f>
        <v>Z</v>
      </c>
      <c r="H18" s="135" t="str">
        <f>IF(F17=0,"-",IF(F17&lt;=F$6,"B","-"))</f>
        <v>B</v>
      </c>
      <c r="I18" s="133" t="str">
        <f>IF(I17=0,"-",IF(I17&lt;=I$4,"G","-"))</f>
        <v>-</v>
      </c>
      <c r="J18" s="134" t="str">
        <f>IF(I17=0,"-",IF(I17&lt;=I$5,"Z","-"))</f>
        <v>-</v>
      </c>
      <c r="K18" s="135" t="str">
        <f>IF(I17=0,"-",IF(I17&lt;=I$6,"B","-"))</f>
        <v>-</v>
      </c>
      <c r="L18" s="133" t="str">
        <f>IF(L17=0,"-",IF(L17&lt;=L$4,"G","-"))</f>
        <v>-</v>
      </c>
      <c r="M18" s="134" t="str">
        <f>IF(L17=0,"-",IF(L17&lt;=L$5,"Z","-"))</f>
        <v>-</v>
      </c>
      <c r="N18" s="135" t="str">
        <f>IF(L17=0,"-",IF(L17&lt;=L$6,"B","-"))</f>
        <v>-</v>
      </c>
      <c r="O18" s="133" t="str">
        <f>IF(O17=0,"-",IF(O17&lt;=O$4,"G","-"))</f>
        <v>-</v>
      </c>
      <c r="P18" s="134" t="str">
        <f>IF(O17=0,"-",IF(O17&lt;=O$5,"Z","-"))</f>
        <v>Z</v>
      </c>
      <c r="Q18" s="135" t="str">
        <f>IF(O17=0,"-",IF(O17&lt;=O$6,"B","-"))</f>
        <v>B</v>
      </c>
      <c r="R18" s="133" t="str">
        <f>IF(R17=0,"-",IF(R17&gt;=R$4,"G","-"))</f>
        <v>-</v>
      </c>
      <c r="S18" s="134" t="str">
        <f>IF(R17=0,"-",IF(R17&gt;=R$5,"Z","-"))</f>
        <v>-</v>
      </c>
      <c r="T18" s="135" t="str">
        <f>IF(R17=0,"-",IF(R17&gt;=R$6,"B","-"))</f>
        <v>B</v>
      </c>
      <c r="U18" s="133" t="str">
        <f>IF(U17=0,"-",IF(U17&gt;=U$4,"G","-"))</f>
        <v>-</v>
      </c>
      <c r="V18" s="134" t="str">
        <f>IF(U17=0,"-",IF(U17&gt;=U$5,"Z","-"))</f>
        <v>-</v>
      </c>
      <c r="W18" s="135" t="str">
        <f>IF(U17=0,"-",IF(U17&gt;=U$6,"B","-"))</f>
        <v>B</v>
      </c>
      <c r="X18" s="133" t="str">
        <f>IF(X17=0,"-",IF(X17&gt;=X$4,"G","-"))</f>
        <v>-</v>
      </c>
      <c r="Y18" s="134" t="str">
        <f>IF(X17=0,"-",IF(X17&gt;=X$5,"Z","-"))</f>
        <v>Z</v>
      </c>
      <c r="Z18" s="135" t="str">
        <f>IF(X17=0,"-",IF(X17&gt;=X$6,"B","-"))</f>
        <v>B</v>
      </c>
      <c r="AA18" s="133" t="str">
        <f>IF(AA17=0,"-",IF(AA17&gt;=AA$4,"G","-"))</f>
        <v>-</v>
      </c>
      <c r="AB18" s="134" t="str">
        <f>IF(AA17=0,"-",IF(AA17&gt;=AA$5,"Z","-"))</f>
        <v>Z</v>
      </c>
      <c r="AC18" s="135" t="str">
        <f>IF(AA17=0,"-",IF(AA17&gt;=AA$6,"B","-"))</f>
        <v>B</v>
      </c>
      <c r="AD18" s="133" t="str">
        <f>IF(AD17=0,"-",IF(AD17&gt;=AD$4,"G","-"))</f>
        <v>-</v>
      </c>
      <c r="AE18" s="134" t="str">
        <f>IF(AD17=0,"-",IF(AD17&gt;=AD$5,"Z","-"))</f>
        <v>Z</v>
      </c>
      <c r="AF18" s="135" t="str">
        <f>IF(AD17=0,"-",IF(AD17&gt;=AD$6,"B","-"))</f>
        <v>B</v>
      </c>
      <c r="AG18" s="183" t="e">
        <f>IF(AND(OR(#REF!="Brons",#REF!="Brons")),"Brons","-")</f>
        <v>#REF!</v>
      </c>
      <c r="AH18" s="78">
        <f>COUNTIF(C18:Q18,"B")</f>
        <v>3</v>
      </c>
      <c r="AI18" s="67">
        <f>COUNTIF(R18:AF18,"B")</f>
        <v>5</v>
      </c>
      <c r="AJ18" s="58" t="str">
        <f>IF(AND(AH18&gt;=2,AI18&gt;=3),"BRONS")</f>
        <v>BRONS</v>
      </c>
      <c r="AK18" s="59" t="str">
        <f>IF(AND(AH18&gt;=3,AI18&gt;=2),"BRONS")</f>
        <v>BRONS</v>
      </c>
      <c r="AL18" s="79">
        <f>COUNTIF(C18:Q18,"Z")</f>
        <v>2</v>
      </c>
      <c r="AM18" s="67">
        <f>COUNTIF(R18:AF18,"Z")</f>
        <v>3</v>
      </c>
      <c r="AN18" s="58" t="str">
        <f>IF(AND(AL18&gt;=2,AM18&gt;=3),"ZILVER")</f>
        <v>ZILVER</v>
      </c>
      <c r="AO18" s="60" t="b">
        <f>IF(AND(AL18&gt;=3,AM18&gt;=2),"ZILVER")</f>
        <v>0</v>
      </c>
      <c r="AP18" s="78">
        <f>COUNTIF(C18:Q18,"G")</f>
        <v>0</v>
      </c>
      <c r="AQ18" s="67">
        <f>COUNTIF(R18:AF18,"G")</f>
        <v>0</v>
      </c>
      <c r="AR18" s="58" t="b">
        <f>IF(AND(AP18&gt;=2,AQ18&gt;=3),"GOUD")</f>
        <v>0</v>
      </c>
      <c r="AS18" s="59" t="b">
        <f>IF(AND(AP18&gt;=3,AQ18&gt;=2),"GOUD")</f>
        <v>0</v>
      </c>
    </row>
    <row r="19" spans="1:45" ht="13.5" customHeight="1">
      <c r="A19" s="313" t="s">
        <v>119</v>
      </c>
      <c r="B19" s="131"/>
      <c r="C19" s="251">
        <v>11.8</v>
      </c>
      <c r="D19" s="252"/>
      <c r="E19" s="253"/>
      <c r="F19" s="251">
        <v>16.5</v>
      </c>
      <c r="G19" s="252"/>
      <c r="H19" s="253"/>
      <c r="I19" s="251">
        <v>23.6</v>
      </c>
      <c r="J19" s="252"/>
      <c r="K19" s="253"/>
      <c r="L19" s="324"/>
      <c r="M19" s="250"/>
      <c r="N19" s="325"/>
      <c r="O19" s="324">
        <v>337.27</v>
      </c>
      <c r="P19" s="250"/>
      <c r="Q19" s="325"/>
      <c r="R19" s="244">
        <v>1.2</v>
      </c>
      <c r="S19" s="245"/>
      <c r="T19" s="246"/>
      <c r="U19" s="244">
        <v>3.58</v>
      </c>
      <c r="V19" s="245"/>
      <c r="W19" s="246"/>
      <c r="AA19" s="244">
        <v>12.18</v>
      </c>
      <c r="AB19" s="245"/>
      <c r="AC19" s="246"/>
      <c r="AD19" s="244">
        <v>15.12</v>
      </c>
      <c r="AE19" s="245"/>
      <c r="AF19" s="246"/>
      <c r="AG19" s="182" t="str">
        <f>IF(AND(OR(AR20="GOUD",AS20="GOUD")),"GOUD",IF(AND(OR(AN20="ZILVER",AO20="ZILVER")),"ZILVER",IF(AND(OR(AJ20="BRONS",AK20="BRONS")),"BRONS","GROEN")))</f>
        <v>BRONS</v>
      </c>
      <c r="AH19" s="63"/>
      <c r="AI19" s="64"/>
      <c r="AJ19" s="55"/>
      <c r="AK19" s="65"/>
      <c r="AL19" s="66"/>
      <c r="AM19" s="64"/>
      <c r="AN19" s="55"/>
      <c r="AO19" s="66"/>
      <c r="AP19" s="63"/>
      <c r="AQ19" s="64"/>
      <c r="AR19" s="55"/>
      <c r="AS19" s="65"/>
    </row>
    <row r="20" spans="1:45" ht="13.5" customHeight="1" thickBot="1">
      <c r="A20" s="314"/>
      <c r="B20" s="132"/>
      <c r="C20" s="133" t="str">
        <f>IF(C19=0,"-",IF(C19&lt;=C$4,"G","-"))</f>
        <v>-</v>
      </c>
      <c r="D20" s="134" t="str">
        <f>IF(C19=0,"-",IF(C19&lt;=C$5,"Z","-"))</f>
        <v>Z</v>
      </c>
      <c r="E20" s="135" t="str">
        <f>IF(C19=0,"-",IF(C19&lt;=C$6,"B","-"))</f>
        <v>B</v>
      </c>
      <c r="F20" s="133" t="str">
        <f>IF(F19=0,"-",IF(F19&lt;=F$4,"G","-"))</f>
        <v>-</v>
      </c>
      <c r="G20" s="134" t="str">
        <f>IF(F19=0,"-",IF(F19&lt;=F$5,"Z","-"))</f>
        <v>Z</v>
      </c>
      <c r="H20" s="135" t="str">
        <f>IF(F19=0,"-",IF(F19&lt;=F$6,"B","-"))</f>
        <v>B</v>
      </c>
      <c r="I20" s="133" t="str">
        <f>IF(I19=0,"-",IF(I19&lt;=I$4,"G","-"))</f>
        <v>-</v>
      </c>
      <c r="J20" s="134" t="str">
        <f>IF(I19=0,"-",IF(I19&lt;=I$5,"Z","-"))</f>
        <v>Z</v>
      </c>
      <c r="K20" s="135" t="str">
        <f>IF(I19=0,"-",IF(I19&lt;=I$6,"B","-"))</f>
        <v>B</v>
      </c>
      <c r="L20" s="133" t="str">
        <f>IF(L19=0,"-",IF(L19&lt;=L$4,"G","-"))</f>
        <v>-</v>
      </c>
      <c r="M20" s="134" t="str">
        <f>IF(L19=0,"-",IF(L19&lt;=L$5,"Z","-"))</f>
        <v>-</v>
      </c>
      <c r="N20" s="135" t="str">
        <f>IF(L19=0,"-",IF(L19&lt;=L$6,"B","-"))</f>
        <v>-</v>
      </c>
      <c r="O20" s="133" t="str">
        <f>IF(O19=0,"-",IF(O19&lt;=O$4,"G","-"))</f>
        <v>-</v>
      </c>
      <c r="P20" s="134" t="str">
        <f>IF(O19=0,"-",IF(O19&lt;=O$5,"Z","-"))</f>
        <v>Z</v>
      </c>
      <c r="Q20" s="135" t="str">
        <f>IF(O19=0,"-",IF(O19&lt;=O$6,"B","-"))</f>
        <v>B</v>
      </c>
      <c r="R20" s="133" t="str">
        <f>IF(R19=0,"-",IF(R19&gt;=R$4,"G","-"))</f>
        <v>-</v>
      </c>
      <c r="S20" s="134" t="str">
        <f>IF(R19=0,"-",IF(R19&gt;=R$5,"Z","-"))</f>
        <v>-</v>
      </c>
      <c r="T20" s="135" t="str">
        <f>IF(R19=0,"-",IF(R19&gt;=R$6,"B","-"))</f>
        <v>B</v>
      </c>
      <c r="U20" s="133" t="str">
        <f>IF(U19=0,"-",IF(U19&gt;=U$4,"G","-"))</f>
        <v>-</v>
      </c>
      <c r="V20" s="134" t="str">
        <f>IF(U19=0,"-",IF(U19&gt;=U$5,"Z","-"))</f>
        <v>-</v>
      </c>
      <c r="W20" s="135" t="str">
        <f>IF(U19=0,"-",IF(U19&gt;=U$6,"B","-"))</f>
        <v>B</v>
      </c>
      <c r="X20" s="133" t="str">
        <f>IF(O15=0,"-",IF(O15&gt;=X$4,"G","-"))</f>
        <v>G</v>
      </c>
      <c r="Y20" s="134" t="str">
        <f>IF(O15=0,"-",IF(O15&gt;=X$5,"Z","-"))</f>
        <v>Z</v>
      </c>
      <c r="Z20" s="135" t="str">
        <f>IF(O15=0,"-",IF(O15&gt;=X$6,"B","-"))</f>
        <v>B</v>
      </c>
      <c r="AA20" s="133" t="str">
        <f>IF(AA19=0,"-",IF(AA19&gt;=AA$4,"G","-"))</f>
        <v>-</v>
      </c>
      <c r="AB20" s="134" t="str">
        <f>IF(AA19=0,"-",IF(AA19&gt;=AA$5,"Z","-"))</f>
        <v>-</v>
      </c>
      <c r="AC20" s="135" t="str">
        <f>IF(AA19=0,"-",IF(AA19&gt;=AA$6,"B","-"))</f>
        <v>-</v>
      </c>
      <c r="AD20" s="133" t="str">
        <f>IF(AD19=0,"-",IF(AD19&gt;=AD$4,"G","-"))</f>
        <v>-</v>
      </c>
      <c r="AE20" s="134" t="str">
        <f>IF(AD19=0,"-",IF(AD19&gt;=AD$5,"Z","-"))</f>
        <v>-</v>
      </c>
      <c r="AF20" s="135" t="str">
        <f>IF(AD19=0,"-",IF(AD19&gt;=AD$6,"B","-"))</f>
        <v>B</v>
      </c>
      <c r="AG20" s="183" t="e">
        <f>IF(AND(OR(#REF!="Brons",#REF!="Brons")),"Brons","-")</f>
        <v>#REF!</v>
      </c>
      <c r="AH20" s="78">
        <f>COUNTIF(C20:Q20,"B")</f>
        <v>4</v>
      </c>
      <c r="AI20" s="67">
        <f>COUNTIF(R20:AF20,"B")</f>
        <v>4</v>
      </c>
      <c r="AJ20" s="58" t="str">
        <f>IF(AND(AH20&gt;=2,AI20&gt;=3),"BRONS")</f>
        <v>BRONS</v>
      </c>
      <c r="AK20" s="59" t="str">
        <f>IF(AND(AH20&gt;=3,AI20&gt;=2),"BRONS")</f>
        <v>BRONS</v>
      </c>
      <c r="AL20" s="79">
        <f>COUNTIF(C20:Q20,"Z")</f>
        <v>4</v>
      </c>
      <c r="AM20" s="67">
        <f>COUNTIF(R20:AF20,"Z")</f>
        <v>1</v>
      </c>
      <c r="AN20" s="58" t="b">
        <f>IF(AND(AL20&gt;=2,AM20&gt;=3),"ZILVER")</f>
        <v>0</v>
      </c>
      <c r="AO20" s="60" t="b">
        <f>IF(AND(AL20&gt;=3,AM20&gt;=2),"ZILVER")</f>
        <v>0</v>
      </c>
      <c r="AP20" s="78">
        <f>COUNTIF(C20:Q20,"G")</f>
        <v>0</v>
      </c>
      <c r="AQ20" s="67">
        <f>COUNTIF(R20:AF20,"G")</f>
        <v>1</v>
      </c>
      <c r="AR20" s="58" t="b">
        <f>IF(AND(AP20&gt;=2,AQ20&gt;=3),"GOUD")</f>
        <v>0</v>
      </c>
      <c r="AS20" s="59" t="b">
        <f>IF(AND(AP20&gt;=3,AQ20&gt;=2),"GOUD")</f>
        <v>0</v>
      </c>
    </row>
    <row r="21" spans="1:45" ht="13.5" customHeight="1">
      <c r="A21" s="313" t="s">
        <v>106</v>
      </c>
      <c r="B21" s="131"/>
      <c r="C21" s="251">
        <v>11.6</v>
      </c>
      <c r="D21" s="252"/>
      <c r="E21" s="253"/>
      <c r="F21" s="251">
        <v>16.399999999999999</v>
      </c>
      <c r="G21" s="252"/>
      <c r="H21" s="253"/>
      <c r="I21" s="251">
        <v>23</v>
      </c>
      <c r="J21" s="252"/>
      <c r="K21" s="253"/>
      <c r="L21" s="324"/>
      <c r="M21" s="250"/>
      <c r="N21" s="325"/>
      <c r="O21" s="324">
        <v>350</v>
      </c>
      <c r="P21" s="250"/>
      <c r="Q21" s="325"/>
      <c r="R21" s="244">
        <v>1.2</v>
      </c>
      <c r="S21" s="245"/>
      <c r="T21" s="246"/>
      <c r="U21" s="244">
        <v>3.64</v>
      </c>
      <c r="V21" s="245"/>
      <c r="W21" s="246"/>
      <c r="X21" s="244">
        <v>6.22</v>
      </c>
      <c r="Y21" s="245"/>
      <c r="Z21" s="246"/>
      <c r="AA21" s="244">
        <v>15.19</v>
      </c>
      <c r="AB21" s="245"/>
      <c r="AC21" s="246"/>
      <c r="AD21" s="244">
        <v>20.69</v>
      </c>
      <c r="AE21" s="245"/>
      <c r="AF21" s="246"/>
      <c r="AG21" s="182" t="str">
        <f>IF(AND(OR(AR22="GOUD",AS22="GOUD")),"GOUD",IF(AND(OR(AN22="ZILVER",AO22="ZILVER")),"ZILVER",IF(AND(OR(AJ22="BRONS",AK22="BRONS")),"BRONS","GROEN")))</f>
        <v>ZILVER</v>
      </c>
      <c r="AH21" s="63"/>
      <c r="AI21" s="64"/>
      <c r="AJ21" s="55"/>
      <c r="AK21" s="65"/>
      <c r="AL21" s="66"/>
      <c r="AM21" s="64"/>
      <c r="AN21" s="55"/>
      <c r="AO21" s="66"/>
      <c r="AP21" s="63"/>
      <c r="AQ21" s="64"/>
      <c r="AR21" s="55"/>
      <c r="AS21" s="65"/>
    </row>
    <row r="22" spans="1:45" ht="13.5" customHeight="1" thickBot="1">
      <c r="A22" s="314"/>
      <c r="B22" s="132"/>
      <c r="C22" s="133" t="str">
        <f>IF(C21=0,"-",IF(C21&lt;=C$4,"G","-"))</f>
        <v>-</v>
      </c>
      <c r="D22" s="134" t="str">
        <f>IF(C21=0,"-",IF(C21&lt;=C$5,"Z","-"))</f>
        <v>Z</v>
      </c>
      <c r="E22" s="135" t="str">
        <f>IF(C21=0,"-",IF(C21&lt;=C$6,"B","-"))</f>
        <v>B</v>
      </c>
      <c r="F22" s="133" t="str">
        <f>IF(F21=0,"-",IF(F21&lt;=F$4,"G","-"))</f>
        <v>-</v>
      </c>
      <c r="G22" s="134" t="str">
        <f>IF(F21=0,"-",IF(F21&lt;=F$5,"Z","-"))</f>
        <v>Z</v>
      </c>
      <c r="H22" s="135" t="str">
        <f>IF(F21=0,"-",IF(F21&lt;=F$6,"B","-"))</f>
        <v>B</v>
      </c>
      <c r="I22" s="133" t="str">
        <f>IF(I21=0,"-",IF(I21&lt;=I$4,"G","-"))</f>
        <v>-</v>
      </c>
      <c r="J22" s="134" t="str">
        <f>IF(I21=0,"-",IF(I21&lt;=I$5,"Z","-"))</f>
        <v>Z</v>
      </c>
      <c r="K22" s="135" t="str">
        <f>IF(I21=0,"-",IF(I21&lt;=I$6,"B","-"))</f>
        <v>B</v>
      </c>
      <c r="L22" s="133" t="str">
        <f>IF(L21=0,"-",IF(L21&lt;=L$4,"G","-"))</f>
        <v>-</v>
      </c>
      <c r="M22" s="134" t="str">
        <f>IF(L21=0,"-",IF(L21&lt;=L$5,"Z","-"))</f>
        <v>-</v>
      </c>
      <c r="N22" s="135" t="str">
        <f>IF(L21=0,"-",IF(L21&lt;=L$6,"B","-"))</f>
        <v>-</v>
      </c>
      <c r="O22" s="133" t="str">
        <f>IF(O21=0,"-",IF(O21&lt;=O$4,"G","-"))</f>
        <v>-</v>
      </c>
      <c r="P22" s="134" t="str">
        <f>IF(O21=0,"-",IF(O21&lt;=O$5,"Z","-"))</f>
        <v>Z</v>
      </c>
      <c r="Q22" s="135" t="str">
        <f>IF(O21=0,"-",IF(O21&lt;=O$6,"B","-"))</f>
        <v>B</v>
      </c>
      <c r="R22" s="133" t="str">
        <f>IF(R21=0,"-",IF(R21&gt;=R$4,"G","-"))</f>
        <v>-</v>
      </c>
      <c r="S22" s="134" t="str">
        <f>IF(R21=0,"-",IF(R21&gt;=R$5,"Z","-"))</f>
        <v>-</v>
      </c>
      <c r="T22" s="135" t="str">
        <f>IF(R21=0,"-",IF(R21&gt;=R$6,"B","-"))</f>
        <v>B</v>
      </c>
      <c r="U22" s="133" t="str">
        <f>IF(U21=0,"-",IF(U21&gt;=U$4,"G","-"))</f>
        <v>-</v>
      </c>
      <c r="V22" s="134" t="str">
        <f>IF(U21=0,"-",IF(U21&gt;=U$5,"Z","-"))</f>
        <v>-</v>
      </c>
      <c r="W22" s="135" t="str">
        <f>IF(U21=0,"-",IF(U21&gt;=U$6,"B","-"))</f>
        <v>B</v>
      </c>
      <c r="X22" s="133" t="str">
        <f>IF(X21=0,"-",IF(X21&gt;=X$4,"G","-"))</f>
        <v>-</v>
      </c>
      <c r="Y22" s="134" t="str">
        <f>IF(X21=0,"-",IF(X21&gt;=X$5,"Z","-"))</f>
        <v>-</v>
      </c>
      <c r="Z22" s="135" t="str">
        <f>IF(X21=0,"-",IF(X21&gt;=X$6,"B","-"))</f>
        <v>B</v>
      </c>
      <c r="AA22" s="133" t="str">
        <f>IF(AA21=0,"-",IF(AA21&gt;=AA$4,"G","-"))</f>
        <v>-</v>
      </c>
      <c r="AB22" s="134" t="str">
        <f>IF(AA21=0,"-",IF(AA21&gt;=AA$5,"Z","-"))</f>
        <v>Z</v>
      </c>
      <c r="AC22" s="135" t="str">
        <f>IF(AA21=0,"-",IF(AA21&gt;=AA$6,"B","-"))</f>
        <v>B</v>
      </c>
      <c r="AD22" s="133" t="str">
        <f>IF(AD21=0,"-",IF(AD21&gt;=AD$4,"G","-"))</f>
        <v>-</v>
      </c>
      <c r="AE22" s="134" t="str">
        <f>IF(AD21=0,"-",IF(AD21&gt;=AD$5,"Z","-"))</f>
        <v>Z</v>
      </c>
      <c r="AF22" s="135" t="str">
        <f>IF(AD21=0,"-",IF(AD21&gt;=AD$6,"B","-"))</f>
        <v>B</v>
      </c>
      <c r="AG22" s="183" t="e">
        <f>IF(AND(OR(#REF!="Brons",#REF!="Brons")),"Brons","-")</f>
        <v>#REF!</v>
      </c>
      <c r="AH22" s="78">
        <f>COUNTIF(C22:Q22,"B")</f>
        <v>4</v>
      </c>
      <c r="AI22" s="67">
        <f>COUNTIF(R22:AF22,"B")</f>
        <v>5</v>
      </c>
      <c r="AJ22" s="58" t="str">
        <f>IF(AND(AH22&gt;=2,AI22&gt;=3),"BRONS")</f>
        <v>BRONS</v>
      </c>
      <c r="AK22" s="59" t="str">
        <f>IF(AND(AH22&gt;=3,AI22&gt;=2),"BRONS")</f>
        <v>BRONS</v>
      </c>
      <c r="AL22" s="79">
        <f>COUNTIF(C22:Q22,"Z")</f>
        <v>4</v>
      </c>
      <c r="AM22" s="67">
        <f>COUNTIF(R22:AF22,"Z")</f>
        <v>2</v>
      </c>
      <c r="AN22" s="58" t="b">
        <f>IF(AND(AL22&gt;=2,AM22&gt;=3),"ZILVER")</f>
        <v>0</v>
      </c>
      <c r="AO22" s="60" t="str">
        <f>IF(AND(AL22&gt;=3,AM22&gt;=2),"ZILVER")</f>
        <v>ZILVER</v>
      </c>
      <c r="AP22" s="78">
        <f>COUNTIF(C22:Q22,"G")</f>
        <v>0</v>
      </c>
      <c r="AQ22" s="67">
        <f>COUNTIF(R22:AF22,"G")</f>
        <v>0</v>
      </c>
      <c r="AR22" s="58" t="b">
        <f>IF(AND(AP22&gt;=2,AQ22&gt;=3),"GOUD")</f>
        <v>0</v>
      </c>
      <c r="AS22" s="59" t="b">
        <f>IF(AND(AP22&gt;=3,AQ22&gt;=2),"GOUD")</f>
        <v>0</v>
      </c>
    </row>
    <row r="23" spans="1:45" ht="13.5" customHeight="1">
      <c r="A23" s="313" t="s">
        <v>120</v>
      </c>
      <c r="B23" s="131"/>
      <c r="C23" s="251"/>
      <c r="D23" s="252"/>
      <c r="E23" s="253"/>
      <c r="F23" s="251"/>
      <c r="G23" s="252"/>
      <c r="H23" s="253"/>
      <c r="I23" s="251"/>
      <c r="J23" s="252"/>
      <c r="K23" s="253"/>
      <c r="L23" s="324"/>
      <c r="M23" s="250"/>
      <c r="N23" s="325"/>
      <c r="O23" s="324"/>
      <c r="P23" s="250"/>
      <c r="Q23" s="325"/>
      <c r="R23" s="244">
        <v>1.1499999999999999</v>
      </c>
      <c r="S23" s="245"/>
      <c r="T23" s="246"/>
      <c r="U23" s="244"/>
      <c r="V23" s="245"/>
      <c r="W23" s="246"/>
      <c r="X23" s="244">
        <v>5.35</v>
      </c>
      <c r="Y23" s="245"/>
      <c r="Z23" s="246"/>
      <c r="AA23" s="244"/>
      <c r="AB23" s="245"/>
      <c r="AC23" s="246"/>
      <c r="AD23" s="244"/>
      <c r="AE23" s="245"/>
      <c r="AF23" s="246"/>
      <c r="AG23" s="182" t="str">
        <f>IF(AND(OR(AR24="GOUD",AS24="GOUD")),"GOUD",IF(AND(OR(AN24="ZILVER",AO24="ZILVER")),"ZILVER",IF(AND(OR(AJ24="BRONS",AK24="BRONS")),"BRONS","GROEN")))</f>
        <v>GROEN</v>
      </c>
      <c r="AH23" s="63"/>
      <c r="AI23" s="64"/>
      <c r="AJ23" s="55"/>
      <c r="AK23" s="65"/>
      <c r="AL23" s="66"/>
      <c r="AM23" s="64"/>
      <c r="AN23" s="55"/>
      <c r="AO23" s="66"/>
      <c r="AP23" s="63"/>
      <c r="AQ23" s="64"/>
      <c r="AR23" s="55"/>
      <c r="AS23" s="65"/>
    </row>
    <row r="24" spans="1:45" ht="13.5" customHeight="1" thickBot="1">
      <c r="A24" s="314"/>
      <c r="B24" s="132"/>
      <c r="C24" s="133" t="str">
        <f>IF(C23=0,"-",IF(C23&lt;=C$4,"G","-"))</f>
        <v>-</v>
      </c>
      <c r="D24" s="134" t="str">
        <f>IF(C23=0,"-",IF(C23&lt;=C$5,"Z","-"))</f>
        <v>-</v>
      </c>
      <c r="E24" s="135" t="str">
        <f>IF(C23=0,"-",IF(C23&lt;=C$6,"B","-"))</f>
        <v>-</v>
      </c>
      <c r="F24" s="133" t="str">
        <f>IF(F23=0,"-",IF(F23&lt;=F$4,"G","-"))</f>
        <v>-</v>
      </c>
      <c r="G24" s="134" t="str">
        <f>IF(F23=0,"-",IF(F23&lt;=F$5,"Z","-"))</f>
        <v>-</v>
      </c>
      <c r="H24" s="135" t="str">
        <f>IF(F23=0,"-",IF(F23&lt;=F$6,"B","-"))</f>
        <v>-</v>
      </c>
      <c r="I24" s="133" t="str">
        <f>IF(I23=0,"-",IF(I23&lt;=I$4,"G","-"))</f>
        <v>-</v>
      </c>
      <c r="J24" s="134" t="str">
        <f>IF(I23=0,"-",IF(I23&lt;=I$5,"Z","-"))</f>
        <v>-</v>
      </c>
      <c r="K24" s="135" t="str">
        <f>IF(I23=0,"-",IF(I23&lt;=I$6,"B","-"))</f>
        <v>-</v>
      </c>
      <c r="L24" s="133" t="str">
        <f>IF(L23=0,"-",IF(L23&lt;=L$4,"G","-"))</f>
        <v>-</v>
      </c>
      <c r="M24" s="134" t="str">
        <f>IF(L23=0,"-",IF(L23&lt;=L$5,"Z","-"))</f>
        <v>-</v>
      </c>
      <c r="N24" s="135" t="str">
        <f>IF(L23=0,"-",IF(L23&lt;=L$6,"B","-"))</f>
        <v>-</v>
      </c>
      <c r="O24" s="133" t="str">
        <f>IF(O23=0,"-",IF(O23&lt;=O$4,"G","-"))</f>
        <v>-</v>
      </c>
      <c r="P24" s="134" t="str">
        <f>IF(O23=0,"-",IF(O23&lt;=O$5,"Z","-"))</f>
        <v>-</v>
      </c>
      <c r="Q24" s="135" t="str">
        <f>IF(O23=0,"-",IF(O23&lt;=O$6,"B","-"))</f>
        <v>-</v>
      </c>
      <c r="R24" s="133" t="str">
        <f>IF(R23=0,"-",IF(R23&gt;=R$4,"G","-"))</f>
        <v>-</v>
      </c>
      <c r="S24" s="134" t="str">
        <f>IF(R23=0,"-",IF(R23&gt;=R$5,"Z","-"))</f>
        <v>-</v>
      </c>
      <c r="T24" s="135" t="str">
        <f>IF(R23=0,"-",IF(R23&gt;=R$6,"B","-"))</f>
        <v>B</v>
      </c>
      <c r="U24" s="133" t="str">
        <f>IF(U23=0,"-",IF(U23&gt;=U$4,"G","-"))</f>
        <v>-</v>
      </c>
      <c r="V24" s="134" t="str">
        <f>IF(U23=0,"-",IF(U23&gt;=U$5,"Z","-"))</f>
        <v>-</v>
      </c>
      <c r="W24" s="135" t="str">
        <f>IF(U23=0,"-",IF(U23&gt;=U$6,"B","-"))</f>
        <v>-</v>
      </c>
      <c r="X24" s="133" t="str">
        <f>IF(X23=0,"-",IF(X23&gt;=X$4,"G","-"))</f>
        <v>-</v>
      </c>
      <c r="Y24" s="134" t="str">
        <f>IF(X23=0,"-",IF(X23&gt;=X$5,"Z","-"))</f>
        <v>-</v>
      </c>
      <c r="Z24" s="135" t="str">
        <f>IF(X23=0,"-",IF(X23&gt;=X$6,"B","-"))</f>
        <v>B</v>
      </c>
      <c r="AA24" s="133" t="str">
        <f>IF(AA23=0,"-",IF(AA23&gt;=AA$4,"G","-"))</f>
        <v>-</v>
      </c>
      <c r="AB24" s="134" t="str">
        <f>IF(AA23=0,"-",IF(AA23&gt;=AA$5,"Z","-"))</f>
        <v>-</v>
      </c>
      <c r="AC24" s="135" t="str">
        <f>IF(AA23=0,"-",IF(AA23&gt;=AA$6,"B","-"))</f>
        <v>-</v>
      </c>
      <c r="AD24" s="133" t="str">
        <f>IF(AD23=0,"-",IF(AD23&gt;=AD$4,"G","-"))</f>
        <v>-</v>
      </c>
      <c r="AE24" s="134" t="str">
        <f>IF(AD23=0,"-",IF(AD23&gt;=AD$5,"Z","-"))</f>
        <v>-</v>
      </c>
      <c r="AF24" s="135" t="str">
        <f>IF(AD23=0,"-",IF(AD23&gt;=AD$6,"B","-"))</f>
        <v>-</v>
      </c>
      <c r="AG24" s="183" t="e">
        <f>IF(AND(OR(#REF!="Brons",#REF!="Brons")),"Brons","-")</f>
        <v>#REF!</v>
      </c>
      <c r="AH24" s="78">
        <f>COUNTIF(C24:Q24,"B")</f>
        <v>0</v>
      </c>
      <c r="AI24" s="67">
        <f>COUNTIF(R24:AF24,"B")</f>
        <v>2</v>
      </c>
      <c r="AJ24" s="58" t="b">
        <f>IF(AND(AH24&gt;=2,AI24&gt;=3),"BRONS")</f>
        <v>0</v>
      </c>
      <c r="AK24" s="59" t="b">
        <f>IF(AND(AH24&gt;=3,AI24&gt;=2),"BRONS")</f>
        <v>0</v>
      </c>
      <c r="AL24" s="79">
        <f>COUNTIF(C24:Q24,"Z")</f>
        <v>0</v>
      </c>
      <c r="AM24" s="67">
        <f>COUNTIF(R24:AF24,"Z")</f>
        <v>0</v>
      </c>
      <c r="AN24" s="58" t="b">
        <f>IF(AND(AL24&gt;=2,AM24&gt;=3),"ZILVER")</f>
        <v>0</v>
      </c>
      <c r="AO24" s="60" t="b">
        <f>IF(AND(AL24&gt;=3,AM24&gt;=2),"ZILVER")</f>
        <v>0</v>
      </c>
      <c r="AP24" s="78">
        <f>COUNTIF(C24:Q24,"G")</f>
        <v>0</v>
      </c>
      <c r="AQ24" s="67">
        <f>COUNTIF(R24:AF24,"G")</f>
        <v>0</v>
      </c>
      <c r="AR24" s="58" t="b">
        <f>IF(AND(AP24&gt;=2,AQ24&gt;=3),"GOUD")</f>
        <v>0</v>
      </c>
      <c r="AS24" s="59" t="b">
        <f>IF(AND(AP24&gt;=3,AQ24&gt;=2),"GOUD")</f>
        <v>0</v>
      </c>
    </row>
    <row r="25" spans="1:45" ht="13.5" customHeight="1">
      <c r="A25" s="373" t="s">
        <v>130</v>
      </c>
      <c r="B25" s="140"/>
      <c r="C25" s="259">
        <v>12.3</v>
      </c>
      <c r="D25" s="260"/>
      <c r="E25" s="261"/>
      <c r="F25" s="259"/>
      <c r="G25" s="260"/>
      <c r="H25" s="261"/>
      <c r="I25" s="259"/>
      <c r="J25" s="260"/>
      <c r="K25" s="261"/>
      <c r="L25" s="375"/>
      <c r="M25" s="254"/>
      <c r="N25" s="376"/>
      <c r="O25" s="375"/>
      <c r="P25" s="254"/>
      <c r="Q25" s="376"/>
      <c r="R25" s="255">
        <v>1.25</v>
      </c>
      <c r="S25" s="256"/>
      <c r="T25" s="257"/>
      <c r="U25" s="255">
        <v>3.72</v>
      </c>
      <c r="V25" s="256"/>
      <c r="W25" s="257"/>
      <c r="X25" s="255"/>
      <c r="Y25" s="256"/>
      <c r="Z25" s="257"/>
      <c r="AA25" s="255"/>
      <c r="AB25" s="256"/>
      <c r="AC25" s="257"/>
      <c r="AD25" s="255"/>
      <c r="AE25" s="256"/>
      <c r="AF25" s="257"/>
      <c r="AG25" s="182" t="str">
        <f>IF(AND(OR(AR26="GOUD",AS26="GOUD")),"GOUD",IF(AND(OR(AN26="ZILVER",AO26="ZILVER")),"ZILVER",IF(AND(OR(AJ26="BRONS",AK26="BRONS")),"BRONS","GROEN")))</f>
        <v>GROEN</v>
      </c>
      <c r="AH25" s="142"/>
      <c r="AI25" s="64"/>
      <c r="AJ25" s="55"/>
      <c r="AK25" s="144"/>
      <c r="AL25" s="143"/>
      <c r="AM25" s="64"/>
      <c r="AN25" s="55"/>
      <c r="AO25" s="143"/>
      <c r="AP25" s="142"/>
      <c r="AQ25" s="64"/>
      <c r="AR25" s="55"/>
      <c r="AS25" s="144"/>
    </row>
    <row r="26" spans="1:45" ht="13.5" customHeight="1" thickBot="1">
      <c r="A26" s="374"/>
      <c r="B26" s="141"/>
      <c r="C26" s="33" t="str">
        <f>IF(C25=0,"-",IF(C25&lt;=C$4,"G","-"))</f>
        <v>-</v>
      </c>
      <c r="D26" s="34" t="str">
        <f>IF(C25=0,"-",IF(C25&lt;=C$5,"Z","-"))</f>
        <v>-</v>
      </c>
      <c r="E26" s="35" t="str">
        <f>IF(C25=0,"-",IF(C25&lt;=C$6,"B","-"))</f>
        <v>B</v>
      </c>
      <c r="F26" s="33" t="str">
        <f>IF(F25=0,"-",IF(F25&lt;=F$4,"G","-"))</f>
        <v>-</v>
      </c>
      <c r="G26" s="34" t="str">
        <f>IF(F25=0,"-",IF(F25&lt;=F$5,"Z","-"))</f>
        <v>-</v>
      </c>
      <c r="H26" s="35" t="str">
        <f>IF(F25=0,"-",IF(F25&lt;=F$6,"B","-"))</f>
        <v>-</v>
      </c>
      <c r="I26" s="33" t="str">
        <f>IF(I25=0,"-",IF(I25&lt;=I$4,"G","-"))</f>
        <v>-</v>
      </c>
      <c r="J26" s="34" t="str">
        <f>IF(I25=0,"-",IF(I25&lt;=I$5,"Z","-"))</f>
        <v>-</v>
      </c>
      <c r="K26" s="35" t="str">
        <f>IF(I25=0,"-",IF(I25&lt;=I$6,"B","-"))</f>
        <v>-</v>
      </c>
      <c r="L26" s="33" t="str">
        <f>IF(L25=0,"-",IF(L25&lt;=L$4,"G","-"))</f>
        <v>-</v>
      </c>
      <c r="M26" s="34" t="str">
        <f>IF(L25=0,"-",IF(L25&lt;=L$5,"Z","-"))</f>
        <v>-</v>
      </c>
      <c r="N26" s="35" t="str">
        <f>IF(L25=0,"-",IF(L25&lt;=L$6,"B","-"))</f>
        <v>-</v>
      </c>
      <c r="O26" s="33" t="str">
        <f>IF(O25=0,"-",IF(O25&lt;=O$4,"G","-"))</f>
        <v>-</v>
      </c>
      <c r="P26" s="34" t="str">
        <f>IF(O25=0,"-",IF(O25&lt;=O$5,"Z","-"))</f>
        <v>-</v>
      </c>
      <c r="Q26" s="35" t="str">
        <f>IF(O25=0,"-",IF(O25&lt;=O$6,"B","-"))</f>
        <v>-</v>
      </c>
      <c r="R26" s="33" t="str">
        <f>IF(R25=0,"-",IF(R25&gt;=R$4,"G","-"))</f>
        <v>-</v>
      </c>
      <c r="S26" s="34" t="str">
        <f>IF(R25=0,"-",IF(R25&gt;=R$5,"Z","-"))</f>
        <v>Z</v>
      </c>
      <c r="T26" s="35" t="str">
        <f>IF(R25=0,"-",IF(R25&gt;=R$6,"B","-"))</f>
        <v>B</v>
      </c>
      <c r="U26" s="33" t="str">
        <f>IF(U25=0,"-",IF(U25&gt;=U$4,"G","-"))</f>
        <v>-</v>
      </c>
      <c r="V26" s="34" t="str">
        <f>IF(U25=0,"-",IF(U25&gt;=U$5,"Z","-"))</f>
        <v>Z</v>
      </c>
      <c r="W26" s="35" t="str">
        <f>IF(U25=0,"-",IF(U25&gt;=U$6,"B","-"))</f>
        <v>B</v>
      </c>
      <c r="X26" s="33" t="str">
        <f>IF(X25=0,"-",IF(X25&gt;=X$4,"G","-"))</f>
        <v>-</v>
      </c>
      <c r="Y26" s="34" t="str">
        <f>IF(X25=0,"-",IF(X25&gt;=X$5,"Z","-"))</f>
        <v>-</v>
      </c>
      <c r="Z26" s="35" t="str">
        <f>IF(X25=0,"-",IF(X25&gt;=X$6,"B","-"))</f>
        <v>-</v>
      </c>
      <c r="AA26" s="33" t="str">
        <f>IF(AA25=0,"-",IF(AA25&gt;=AA$4,"G","-"))</f>
        <v>-</v>
      </c>
      <c r="AB26" s="34" t="str">
        <f>IF(AA25=0,"-",IF(AA25&gt;=AA$5,"Z","-"))</f>
        <v>-</v>
      </c>
      <c r="AC26" s="35" t="str">
        <f>IF(AA25=0,"-",IF(AA25&gt;=AA$6,"B","-"))</f>
        <v>-</v>
      </c>
      <c r="AD26" s="33" t="str">
        <f>IF(AD25=0,"-",IF(AD25&gt;=AD$4,"G","-"))</f>
        <v>-</v>
      </c>
      <c r="AE26" s="34" t="str">
        <f>IF(AD25=0,"-",IF(AD25&gt;=AD$5,"Z","-"))</f>
        <v>-</v>
      </c>
      <c r="AF26" s="35" t="str">
        <f>IF(AD25=0,"-",IF(AD25&gt;=AD$6,"B","-"))</f>
        <v>-</v>
      </c>
      <c r="AG26" s="183" t="e">
        <f>IF(AND(OR(#REF!="Brons",#REF!="Brons")),"Brons","-")</f>
        <v>#REF!</v>
      </c>
      <c r="AH26" s="78">
        <f>COUNTIF(C26:Q26,"B")</f>
        <v>1</v>
      </c>
      <c r="AI26" s="67">
        <f>COUNTIF(R26:AF26,"B")</f>
        <v>2</v>
      </c>
      <c r="AJ26" s="58" t="b">
        <f>IF(AND(AH26&gt;=2,AI26&gt;=3),"BRONS")</f>
        <v>0</v>
      </c>
      <c r="AK26" s="59" t="b">
        <f>IF(AND(AH26&gt;=3,AI26&gt;=2),"BRONS")</f>
        <v>0</v>
      </c>
      <c r="AL26" s="79">
        <f>COUNTIF(C26:Q26,"Z")</f>
        <v>0</v>
      </c>
      <c r="AM26" s="67">
        <f>COUNTIF(R26:AF26,"Z")</f>
        <v>2</v>
      </c>
      <c r="AN26" s="58" t="b">
        <f>IF(AND(AL26&gt;=2,AM26&gt;=3),"ZILVER")</f>
        <v>0</v>
      </c>
      <c r="AO26" s="60" t="b">
        <f>IF(AND(AL26&gt;=3,AM26&gt;=2),"ZILVER")</f>
        <v>0</v>
      </c>
      <c r="AP26" s="78">
        <f>COUNTIF(C26:Q26,"G")</f>
        <v>0</v>
      </c>
      <c r="AQ26" s="67">
        <f>COUNTIF(R26:AF26,"G")</f>
        <v>0</v>
      </c>
      <c r="AR26" s="58" t="b">
        <f>IF(AND(AP26&gt;=2,AQ26&gt;=3),"GOUD")</f>
        <v>0</v>
      </c>
      <c r="AS26" s="59" t="b">
        <f>IF(AND(AP26&gt;=3,AQ26&gt;=2),"GOUD")</f>
        <v>0</v>
      </c>
    </row>
    <row r="27" spans="1:45" ht="13.5" customHeight="1">
      <c r="A27" s="373" t="s">
        <v>131</v>
      </c>
      <c r="B27" s="140"/>
      <c r="C27" s="259">
        <v>12</v>
      </c>
      <c r="D27" s="260"/>
      <c r="E27" s="261"/>
      <c r="F27" s="259">
        <v>18.3</v>
      </c>
      <c r="G27" s="260"/>
      <c r="H27" s="261"/>
      <c r="I27" s="259"/>
      <c r="J27" s="260"/>
      <c r="K27" s="261"/>
      <c r="L27" s="375"/>
      <c r="M27" s="254"/>
      <c r="N27" s="376"/>
      <c r="O27" s="375">
        <v>351</v>
      </c>
      <c r="P27" s="254"/>
      <c r="Q27" s="376"/>
      <c r="R27" s="255">
        <v>1.2</v>
      </c>
      <c r="S27" s="256"/>
      <c r="T27" s="257"/>
      <c r="U27" s="255">
        <v>3.42</v>
      </c>
      <c r="V27" s="256"/>
      <c r="W27" s="257"/>
      <c r="X27" s="255">
        <v>6.73</v>
      </c>
      <c r="Y27" s="256"/>
      <c r="Z27" s="257"/>
      <c r="AA27" s="255">
        <v>16.95</v>
      </c>
      <c r="AB27" s="256"/>
      <c r="AC27" s="257"/>
      <c r="AD27" s="255">
        <v>18.93</v>
      </c>
      <c r="AE27" s="256"/>
      <c r="AF27" s="257"/>
      <c r="AG27" s="182" t="str">
        <f>IF(AND(OR(AR28="GOUD",AS28="GOUD")),"GOUD",IF(AND(OR(AN28="ZILVER",AO28="ZILVER")),"ZILVER",IF(AND(OR(AJ28="BRONS",AK28="BRONS")),"BRONS","GROEN")))</f>
        <v>BRONS</v>
      </c>
      <c r="AH27" s="142"/>
      <c r="AI27" s="64"/>
      <c r="AJ27" s="55"/>
      <c r="AK27" s="144"/>
      <c r="AL27" s="143"/>
      <c r="AM27" s="64"/>
      <c r="AN27" s="55"/>
      <c r="AO27" s="143"/>
      <c r="AP27" s="142"/>
      <c r="AQ27" s="64"/>
      <c r="AR27" s="55"/>
      <c r="AS27" s="144"/>
    </row>
    <row r="28" spans="1:45" ht="13.5" customHeight="1" thickBot="1">
      <c r="A28" s="374"/>
      <c r="B28" s="141"/>
      <c r="C28" s="33" t="str">
        <f>IF(C27=0,"-",IF(C27&lt;=C$4,"G","-"))</f>
        <v>-</v>
      </c>
      <c r="D28" s="34" t="str">
        <f>IF(C27=0,"-",IF(C27&lt;=C$5,"Z","-"))</f>
        <v>Z</v>
      </c>
      <c r="E28" s="35" t="str">
        <f>IF(C27=0,"-",IF(C27&lt;=C$6,"B","-"))</f>
        <v>B</v>
      </c>
      <c r="F28" s="33" t="str">
        <f>IF(F27=0,"-",IF(F27&lt;=F$4,"G","-"))</f>
        <v>-</v>
      </c>
      <c r="G28" s="34" t="str">
        <f>IF(F27=0,"-",IF(F27&lt;=F$5,"Z","-"))</f>
        <v>-</v>
      </c>
      <c r="H28" s="35" t="str">
        <f>IF(F27=0,"-",IF(F27&lt;=F$6,"B","-"))</f>
        <v>B</v>
      </c>
      <c r="I28" s="33" t="str">
        <f>IF(I27=0,"-",IF(I27&lt;=I$4,"G","-"))</f>
        <v>-</v>
      </c>
      <c r="J28" s="34" t="str">
        <f>IF(I27=0,"-",IF(I27&lt;=I$5,"Z","-"))</f>
        <v>-</v>
      </c>
      <c r="K28" s="35" t="str">
        <f>IF(I27=0,"-",IF(I27&lt;=I$6,"B","-"))</f>
        <v>-</v>
      </c>
      <c r="L28" s="33" t="str">
        <f>IF(L27=0,"-",IF(L27&lt;=L$4,"G","-"))</f>
        <v>-</v>
      </c>
      <c r="M28" s="34" t="str">
        <f>IF(L27=0,"-",IF(L27&lt;=L$5,"Z","-"))</f>
        <v>-</v>
      </c>
      <c r="N28" s="35" t="str">
        <f>IF(L27=0,"-",IF(L27&lt;=L$6,"B","-"))</f>
        <v>-</v>
      </c>
      <c r="O28" s="33" t="str">
        <f>IF(O27=0,"-",IF(O27&lt;=O$4,"G","-"))</f>
        <v>-</v>
      </c>
      <c r="P28" s="34" t="str">
        <f>IF(O27=0,"-",IF(O27&lt;=O$5,"Z","-"))</f>
        <v>-</v>
      </c>
      <c r="Q28" s="35" t="str">
        <f>IF(O27=0,"-",IF(O27&lt;=O$6,"B","-"))</f>
        <v>B</v>
      </c>
      <c r="R28" s="33" t="str">
        <f>IF(R27=0,"-",IF(R27&gt;=R$4,"G","-"))</f>
        <v>-</v>
      </c>
      <c r="S28" s="34" t="str">
        <f>IF(R27=0,"-",IF(R27&gt;=R$5,"Z","-"))</f>
        <v>-</v>
      </c>
      <c r="T28" s="35" t="str">
        <f>IF(R27=0,"-",IF(R27&gt;=R$6,"B","-"))</f>
        <v>B</v>
      </c>
      <c r="U28" s="33" t="str">
        <f>IF(U27=0,"-",IF(U27&gt;=U$4,"G","-"))</f>
        <v>-</v>
      </c>
      <c r="V28" s="34" t="str">
        <f>IF(U27=0,"-",IF(U27&gt;=U$5,"Z","-"))</f>
        <v>-</v>
      </c>
      <c r="W28" s="35" t="str">
        <f>IF(U27=0,"-",IF(U27&gt;=U$6,"B","-"))</f>
        <v>B</v>
      </c>
      <c r="X28" s="33" t="str">
        <f>IF(X27=0,"-",IF(X27&gt;=X$4,"G","-"))</f>
        <v>-</v>
      </c>
      <c r="Y28" s="34" t="str">
        <f>IF(X27=0,"-",IF(X27&gt;=X$5,"Z","-"))</f>
        <v>-</v>
      </c>
      <c r="Z28" s="35" t="str">
        <f>IF(X27=0,"-",IF(X27&gt;=X$6,"B","-"))</f>
        <v>B</v>
      </c>
      <c r="AA28" s="33" t="str">
        <f>IF(AA27=0,"-",IF(AA27&gt;=AA$4,"G","-"))</f>
        <v>-</v>
      </c>
      <c r="AB28" s="34" t="str">
        <f>IF(AA27=0,"-",IF(AA27&gt;=AA$5,"Z","-"))</f>
        <v>Z</v>
      </c>
      <c r="AC28" s="35" t="str">
        <f>IF(AA27=0,"-",IF(AA27&gt;=AA$6,"B","-"))</f>
        <v>B</v>
      </c>
      <c r="AD28" s="33" t="str">
        <f>IF(AD27=0,"-",IF(AD27&gt;=AD$4,"G","-"))</f>
        <v>-</v>
      </c>
      <c r="AE28" s="34" t="str">
        <f>IF(AD27=0,"-",IF(AD27&gt;=AD$5,"Z","-"))</f>
        <v>-</v>
      </c>
      <c r="AF28" s="35" t="str">
        <f>IF(AD27=0,"-",IF(AD27&gt;=AD$6,"B","-"))</f>
        <v>B</v>
      </c>
      <c r="AG28" s="183" t="e">
        <f>IF(AND(OR(#REF!="Brons",#REF!="Brons")),"Brons","-")</f>
        <v>#REF!</v>
      </c>
      <c r="AH28" s="78">
        <f>COUNTIF(C28:Q28,"B")</f>
        <v>3</v>
      </c>
      <c r="AI28" s="67">
        <f>COUNTIF(R28:AF28,"B")</f>
        <v>5</v>
      </c>
      <c r="AJ28" s="58" t="str">
        <f>IF(AND(AH28&gt;=2,AI28&gt;=3),"BRONS")</f>
        <v>BRONS</v>
      </c>
      <c r="AK28" s="59" t="str">
        <f>IF(AND(AH28&gt;=3,AI28&gt;=2),"BRONS")</f>
        <v>BRONS</v>
      </c>
      <c r="AL28" s="79">
        <f>COUNTIF(C28:Q28,"Z")</f>
        <v>1</v>
      </c>
      <c r="AM28" s="67">
        <f>COUNTIF(R28:AF28,"Z")</f>
        <v>1</v>
      </c>
      <c r="AN28" s="58" t="b">
        <f>IF(AND(AL28&gt;=2,AM28&gt;=3),"ZILVER")</f>
        <v>0</v>
      </c>
      <c r="AO28" s="60" t="b">
        <f>IF(AND(AL28&gt;=3,AM28&gt;=2),"ZILVER")</f>
        <v>0</v>
      </c>
      <c r="AP28" s="78">
        <f>COUNTIF(C28:Q28,"G")</f>
        <v>0</v>
      </c>
      <c r="AQ28" s="67">
        <f>COUNTIF(R28:AF28,"G")</f>
        <v>0</v>
      </c>
      <c r="AR28" s="58" t="b">
        <f>IF(AND(AP28&gt;=2,AQ28&gt;=3),"GOUD")</f>
        <v>0</v>
      </c>
      <c r="AS28" s="59" t="b">
        <f>IF(AND(AP28&gt;=3,AQ28&gt;=2),"GOUD")</f>
        <v>0</v>
      </c>
    </row>
    <row r="29" spans="1:45" ht="13.5" customHeight="1">
      <c r="A29" s="373" t="s">
        <v>156</v>
      </c>
      <c r="B29" s="140"/>
      <c r="C29" s="259">
        <v>12</v>
      </c>
      <c r="D29" s="260"/>
      <c r="E29" s="261"/>
      <c r="F29" s="259">
        <v>17.600000000000001</v>
      </c>
      <c r="G29" s="260"/>
      <c r="H29" s="261"/>
      <c r="I29" s="259"/>
      <c r="J29" s="260"/>
      <c r="K29" s="261"/>
      <c r="L29" s="375"/>
      <c r="M29" s="254"/>
      <c r="N29" s="376"/>
      <c r="O29" s="375">
        <v>350</v>
      </c>
      <c r="P29" s="254"/>
      <c r="Q29" s="376"/>
      <c r="R29" s="255">
        <v>1.3</v>
      </c>
      <c r="S29" s="256"/>
      <c r="T29" s="257"/>
      <c r="U29" s="255">
        <v>4.05</v>
      </c>
      <c r="V29" s="256"/>
      <c r="W29" s="257"/>
      <c r="X29" s="255">
        <v>6.52</v>
      </c>
      <c r="Y29" s="256"/>
      <c r="Z29" s="257"/>
      <c r="AA29" s="255">
        <v>10.029999999999999</v>
      </c>
      <c r="AB29" s="256"/>
      <c r="AC29" s="257"/>
      <c r="AD29" s="255">
        <v>19.16</v>
      </c>
      <c r="AE29" s="256"/>
      <c r="AF29" s="257"/>
      <c r="AG29" s="182" t="str">
        <f>IF(AND(OR(AR30="GOUD",AS30="GOUD")),"GOUD",IF(AND(OR(AN30="ZILVER",AO30="ZILVER")),"ZILVER",IF(AND(OR(AJ30="BRONS",AK30="BRONS")),"BRONS","GROEN")))</f>
        <v>BRONS</v>
      </c>
      <c r="AH29" s="142"/>
      <c r="AI29" s="64"/>
      <c r="AJ29" s="55"/>
      <c r="AK29" s="144"/>
      <c r="AL29" s="143"/>
      <c r="AM29" s="64"/>
      <c r="AN29" s="55"/>
      <c r="AO29" s="143"/>
      <c r="AP29" s="142"/>
      <c r="AQ29" s="64"/>
      <c r="AR29" s="55"/>
      <c r="AS29" s="144"/>
    </row>
    <row r="30" spans="1:45" ht="13.5" customHeight="1" thickBot="1">
      <c r="A30" s="374"/>
      <c r="B30" s="141"/>
      <c r="C30" s="33" t="str">
        <f>IF(C29=0,"-",IF(C29&lt;=C$4,"G","-"))</f>
        <v>-</v>
      </c>
      <c r="D30" s="34" t="str">
        <f>IF(C29=0,"-",IF(C29&lt;=C$5,"Z","-"))</f>
        <v>Z</v>
      </c>
      <c r="E30" s="35" t="str">
        <f>IF(C29=0,"-",IF(C29&lt;=C$6,"B","-"))</f>
        <v>B</v>
      </c>
      <c r="F30" s="33" t="str">
        <f>IF(F29=0,"-",IF(F29&lt;=F$4,"G","-"))</f>
        <v>-</v>
      </c>
      <c r="G30" s="34" t="str">
        <f>IF(F29=0,"-",IF(F29&lt;=F$5,"Z","-"))</f>
        <v>-</v>
      </c>
      <c r="H30" s="35" t="str">
        <f>IF(F29=0,"-",IF(F29&lt;=F$6,"B","-"))</f>
        <v>B</v>
      </c>
      <c r="I30" s="33" t="str">
        <f>IF(I29=0,"-",IF(I29&lt;=I$4,"G","-"))</f>
        <v>-</v>
      </c>
      <c r="J30" s="34" t="str">
        <f>IF(I29=0,"-",IF(I29&lt;=I$5,"Z","-"))</f>
        <v>-</v>
      </c>
      <c r="K30" s="35" t="str">
        <f>IF(I29=0,"-",IF(I29&lt;=I$6,"B","-"))</f>
        <v>-</v>
      </c>
      <c r="L30" s="33" t="str">
        <f>IF(L29=0,"-",IF(L29&lt;=L$4,"G","-"))</f>
        <v>-</v>
      </c>
      <c r="M30" s="34" t="str">
        <f>IF(L29=0,"-",IF(L29&lt;=L$5,"Z","-"))</f>
        <v>-</v>
      </c>
      <c r="N30" s="35" t="str">
        <f>IF(L29=0,"-",IF(L29&lt;=L$6,"B","-"))</f>
        <v>-</v>
      </c>
      <c r="O30" s="33" t="str">
        <f>IF(O29=0,"-",IF(O29&lt;=O$4,"G","-"))</f>
        <v>-</v>
      </c>
      <c r="P30" s="34" t="str">
        <f>IF(O29=0,"-",IF(O29&lt;=O$5,"Z","-"))</f>
        <v>Z</v>
      </c>
      <c r="Q30" s="35" t="str">
        <f>IF(O29=0,"-",IF(O29&lt;=O$6,"B","-"))</f>
        <v>B</v>
      </c>
      <c r="R30" s="33" t="str">
        <f>IF(R29=0,"-",IF(R29&gt;=R$4,"G","-"))</f>
        <v>-</v>
      </c>
      <c r="S30" s="34" t="str">
        <f>IF(R29=0,"-",IF(R29&gt;=R$5,"Z","-"))</f>
        <v>Z</v>
      </c>
      <c r="T30" s="35" t="str">
        <f>IF(R29=0,"-",IF(R29&gt;=R$6,"B","-"))</f>
        <v>B</v>
      </c>
      <c r="U30" s="33" t="str">
        <f>IF(U29=0,"-",IF(U29&gt;=U$4,"G","-"))</f>
        <v>-</v>
      </c>
      <c r="V30" s="34" t="str">
        <f>IF(U29=0,"-",IF(U29&gt;=U$5,"Z","-"))</f>
        <v>Z</v>
      </c>
      <c r="W30" s="35" t="str">
        <f>IF(U29=0,"-",IF(U29&gt;=U$6,"B","-"))</f>
        <v>B</v>
      </c>
      <c r="X30" s="33" t="str">
        <f>IF(X29=0,"-",IF(X29&gt;=X$4,"G","-"))</f>
        <v>-</v>
      </c>
      <c r="Y30" s="34" t="str">
        <f>IF(X29=0,"-",IF(X29&gt;=X$5,"Z","-"))</f>
        <v>-</v>
      </c>
      <c r="Z30" s="35" t="str">
        <f>IF(X29=0,"-",IF(X29&gt;=X$6,"B","-"))</f>
        <v>B</v>
      </c>
      <c r="AA30" s="33" t="str">
        <f>IF(AA29=0,"-",IF(AA29&gt;=AA$4,"G","-"))</f>
        <v>-</v>
      </c>
      <c r="AB30" s="34" t="str">
        <f>IF(AA29=0,"-",IF(AA29&gt;=AA$5,"Z","-"))</f>
        <v>-</v>
      </c>
      <c r="AC30" s="35" t="str">
        <f>IF(AA29=0,"-",IF(AA29&gt;=AA$6,"B","-"))</f>
        <v>-</v>
      </c>
      <c r="AD30" s="33" t="str">
        <f>IF(AD29=0,"-",IF(AD29&gt;=AD$4,"G","-"))</f>
        <v>-</v>
      </c>
      <c r="AE30" s="34" t="str">
        <f>IF(AD29=0,"-",IF(AD29&gt;=AD$5,"Z","-"))</f>
        <v>-</v>
      </c>
      <c r="AF30" s="35" t="str">
        <f>IF(AD29=0,"-",IF(AD29&gt;=AD$6,"B","-"))</f>
        <v>B</v>
      </c>
      <c r="AG30" s="183" t="e">
        <f>IF(AND(OR(#REF!="Brons",#REF!="Brons")),"Brons","-")</f>
        <v>#REF!</v>
      </c>
      <c r="AH30" s="78">
        <f>COUNTIF(C30:Q30,"B")</f>
        <v>3</v>
      </c>
      <c r="AI30" s="67">
        <f>COUNTIF(R30:AF30,"B")</f>
        <v>4</v>
      </c>
      <c r="AJ30" s="58" t="str">
        <f>IF(AND(AH30&gt;=2,AI30&gt;=3),"BRONS")</f>
        <v>BRONS</v>
      </c>
      <c r="AK30" s="59" t="str">
        <f>IF(AND(AH30&gt;=3,AI30&gt;=2),"BRONS")</f>
        <v>BRONS</v>
      </c>
      <c r="AL30" s="79">
        <f>COUNTIF(C30:Q30,"Z")</f>
        <v>2</v>
      </c>
      <c r="AM30" s="67">
        <f>COUNTIF(R30:AF30,"Z")</f>
        <v>2</v>
      </c>
      <c r="AN30" s="58" t="b">
        <f>IF(AND(AL30&gt;=2,AM30&gt;=3),"ZILVER")</f>
        <v>0</v>
      </c>
      <c r="AO30" s="60" t="b">
        <f>IF(AND(AL30&gt;=3,AM30&gt;=2),"ZILVER")</f>
        <v>0</v>
      </c>
      <c r="AP30" s="78">
        <f>COUNTIF(C30:Q30,"G")</f>
        <v>0</v>
      </c>
      <c r="AQ30" s="67">
        <f>COUNTIF(R30:AF30,"G")</f>
        <v>0</v>
      </c>
      <c r="AR30" s="58" t="b">
        <f>IF(AND(AP30&gt;=2,AQ30&gt;=3),"GOUD")</f>
        <v>0</v>
      </c>
      <c r="AS30" s="59" t="b">
        <f>IF(AND(AP30&gt;=3,AQ30&gt;=2),"GOUD")</f>
        <v>0</v>
      </c>
    </row>
    <row r="31" spans="1:45" ht="13.5" customHeight="1">
      <c r="A31" s="373"/>
      <c r="B31" s="41"/>
      <c r="C31" s="259"/>
      <c r="D31" s="260"/>
      <c r="E31" s="261"/>
      <c r="F31" s="259"/>
      <c r="G31" s="260"/>
      <c r="H31" s="261"/>
      <c r="I31" s="259"/>
      <c r="J31" s="260"/>
      <c r="K31" s="261"/>
      <c r="L31" s="375"/>
      <c r="M31" s="254"/>
      <c r="N31" s="376"/>
      <c r="O31" s="375"/>
      <c r="P31" s="254"/>
      <c r="Q31" s="376"/>
      <c r="R31" s="255"/>
      <c r="S31" s="256"/>
      <c r="T31" s="257"/>
      <c r="U31" s="255"/>
      <c r="V31" s="256"/>
      <c r="W31" s="257"/>
      <c r="X31" s="255"/>
      <c r="Y31" s="256"/>
      <c r="Z31" s="257"/>
      <c r="AA31" s="255"/>
      <c r="AB31" s="256"/>
      <c r="AC31" s="257"/>
      <c r="AD31" s="255"/>
      <c r="AE31" s="256"/>
      <c r="AF31" s="257"/>
      <c r="AG31" s="182" t="str">
        <f>IF(AND(OR(AR32="GOUD",AS32="GOUD")),"GOUD",IF(AND(OR(AN32="ZILVER",AO32="ZILVER")),"ZILVER",IF(AND(OR(AJ32="BRONS",AK32="BRONS")),"BRONS","GROEN")))</f>
        <v>GROEN</v>
      </c>
      <c r="AH31" s="63"/>
      <c r="AI31" s="64"/>
      <c r="AJ31" s="55"/>
      <c r="AK31" s="65"/>
      <c r="AL31" s="66"/>
      <c r="AM31" s="64"/>
      <c r="AN31" s="55"/>
      <c r="AO31" s="66"/>
      <c r="AP31" s="63"/>
      <c r="AQ31" s="64"/>
      <c r="AR31" s="55"/>
      <c r="AS31" s="65"/>
    </row>
    <row r="32" spans="1:45" ht="13.5" customHeight="1" thickBot="1">
      <c r="A32" s="374"/>
      <c r="B32" s="42"/>
      <c r="C32" s="33" t="str">
        <f>IF(C31=0,"-",IF(C31&lt;=C$4,"G","-"))</f>
        <v>-</v>
      </c>
      <c r="D32" s="34" t="str">
        <f>IF(C31=0,"-",IF(C31&lt;=C$5,"Z","-"))</f>
        <v>-</v>
      </c>
      <c r="E32" s="35" t="str">
        <f>IF(C31=0,"-",IF(C31&lt;=C$6,"B","-"))</f>
        <v>-</v>
      </c>
      <c r="F32" s="33" t="str">
        <f>IF(F31=0,"-",IF(F31&lt;=F$4,"G","-"))</f>
        <v>-</v>
      </c>
      <c r="G32" s="34" t="str">
        <f>IF(F31=0,"-",IF(F31&lt;=F$5,"Z","-"))</f>
        <v>-</v>
      </c>
      <c r="H32" s="35" t="str">
        <f>IF(F31=0,"-",IF(F31&lt;=F$6,"B","-"))</f>
        <v>-</v>
      </c>
      <c r="I32" s="33" t="str">
        <f>IF(I31=0,"-",IF(I31&lt;=I$4,"G","-"))</f>
        <v>-</v>
      </c>
      <c r="J32" s="34" t="str">
        <f>IF(I31=0,"-",IF(I31&lt;=I$5,"Z","-"))</f>
        <v>-</v>
      </c>
      <c r="K32" s="35" t="str">
        <f>IF(I31=0,"-",IF(I31&lt;=I$6,"B","-"))</f>
        <v>-</v>
      </c>
      <c r="L32" s="33" t="str">
        <f>IF(L31=0,"-",IF(L31&lt;=L$4,"G","-"))</f>
        <v>-</v>
      </c>
      <c r="M32" s="34" t="str">
        <f>IF(L31=0,"-",IF(L31&lt;=L$5,"Z","-"))</f>
        <v>-</v>
      </c>
      <c r="N32" s="35" t="str">
        <f>IF(L31=0,"-",IF(L31&lt;=L$6,"B","-"))</f>
        <v>-</v>
      </c>
      <c r="O32" s="33" t="str">
        <f>IF(O31=0,"-",IF(O31&lt;=O$4,"G","-"))</f>
        <v>-</v>
      </c>
      <c r="P32" s="34" t="str">
        <f>IF(O31=0,"-",IF(O31&lt;=O$5,"Z","-"))</f>
        <v>-</v>
      </c>
      <c r="Q32" s="35" t="str">
        <f>IF(O31=0,"-",IF(O31&lt;=O$6,"B","-"))</f>
        <v>-</v>
      </c>
      <c r="R32" s="33" t="str">
        <f>IF(R31=0,"-",IF(R31&gt;=R$4,"G","-"))</f>
        <v>-</v>
      </c>
      <c r="S32" s="34" t="str">
        <f>IF(R31=0,"-",IF(R31&gt;=R$5,"Z","-"))</f>
        <v>-</v>
      </c>
      <c r="T32" s="35" t="str">
        <f>IF(R31=0,"-",IF(R31&gt;=R$6,"B","-"))</f>
        <v>-</v>
      </c>
      <c r="U32" s="33" t="str">
        <f>IF(U31=0,"-",IF(U31&gt;=U$4,"G","-"))</f>
        <v>-</v>
      </c>
      <c r="V32" s="34" t="str">
        <f>IF(U31=0,"-",IF(U31&gt;=U$5,"Z","-"))</f>
        <v>-</v>
      </c>
      <c r="W32" s="35" t="str">
        <f>IF(U31=0,"-",IF(U31&gt;=U$6,"B","-"))</f>
        <v>-</v>
      </c>
      <c r="X32" s="33" t="str">
        <f>IF(X31=0,"-",IF(X31&gt;=X$4,"G","-"))</f>
        <v>-</v>
      </c>
      <c r="Y32" s="34" t="str">
        <f>IF(X31=0,"-",IF(X31&gt;=X$5,"Z","-"))</f>
        <v>-</v>
      </c>
      <c r="Z32" s="35" t="str">
        <f>IF(X31=0,"-",IF(X31&gt;=X$6,"B","-"))</f>
        <v>-</v>
      </c>
      <c r="AA32" s="33" t="str">
        <f>IF(AA31=0,"-",IF(AA31&gt;=AA$4,"G","-"))</f>
        <v>-</v>
      </c>
      <c r="AB32" s="34" t="str">
        <f>IF(AA31=0,"-",IF(AA31&gt;=AA$5,"Z","-"))</f>
        <v>-</v>
      </c>
      <c r="AC32" s="35" t="str">
        <f>IF(AA31=0,"-",IF(AA31&gt;=AA$6,"B","-"))</f>
        <v>-</v>
      </c>
      <c r="AD32" s="33" t="str">
        <f>IF(AD31=0,"-",IF(AD31&gt;=AD$4,"G","-"))</f>
        <v>-</v>
      </c>
      <c r="AE32" s="34" t="str">
        <f>IF(AD31=0,"-",IF(AD31&gt;=AD$5,"Z","-"))</f>
        <v>-</v>
      </c>
      <c r="AF32" s="35" t="str">
        <f>IF(AD31=0,"-",IF(AD31&gt;=AD$6,"B","-"))</f>
        <v>-</v>
      </c>
      <c r="AG32" s="183" t="e">
        <f>IF(AND(OR(#REF!="Brons",#REF!="Brons")),"Brons","-")</f>
        <v>#REF!</v>
      </c>
      <c r="AH32" s="78">
        <f>COUNTIF(C32:Q32,"B")</f>
        <v>0</v>
      </c>
      <c r="AI32" s="67">
        <f>COUNTIF(R32:AF32,"B")</f>
        <v>0</v>
      </c>
      <c r="AJ32" s="58" t="b">
        <f>IF(AND(AH32&gt;=2,AI32&gt;=3),"BRONS")</f>
        <v>0</v>
      </c>
      <c r="AK32" s="59" t="b">
        <f>IF(AND(AH32&gt;=3,AI32&gt;=2),"BRONS")</f>
        <v>0</v>
      </c>
      <c r="AL32" s="79">
        <f>COUNTIF(C32:Q32,"Z")</f>
        <v>0</v>
      </c>
      <c r="AM32" s="67">
        <f>COUNTIF(R32:AF32,"Z")</f>
        <v>0</v>
      </c>
      <c r="AN32" s="58" t="b">
        <f>IF(AND(AL32&gt;=2,AM32&gt;=3),"ZILVER")</f>
        <v>0</v>
      </c>
      <c r="AO32" s="60" t="b">
        <f>IF(AND(AL32&gt;=3,AM32&gt;=2),"ZILVER")</f>
        <v>0</v>
      </c>
      <c r="AP32" s="78">
        <f>COUNTIF(C32:Q32,"G")</f>
        <v>0</v>
      </c>
      <c r="AQ32" s="67">
        <f>COUNTIF(R32:AF32,"G")</f>
        <v>0</v>
      </c>
      <c r="AR32" s="58" t="b">
        <f>IF(AND(AP32&gt;=2,AQ32&gt;=3),"GOUD")</f>
        <v>0</v>
      </c>
      <c r="AS32" s="59" t="b">
        <f>IF(AND(AP32&gt;=3,AQ32&gt;=2),"GOUD")</f>
        <v>0</v>
      </c>
    </row>
    <row r="33" spans="1:3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3"/>
      <c r="M33" s="23"/>
      <c r="N33" s="23"/>
      <c r="O33" s="23"/>
      <c r="P33" s="23"/>
      <c r="Q33" s="23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>
      <c r="A34" s="36" t="s">
        <v>30</v>
      </c>
      <c r="B34" s="36"/>
      <c r="C34" s="22"/>
      <c r="D34" s="22"/>
      <c r="E34" s="22"/>
      <c r="F34" s="22"/>
      <c r="G34" s="22"/>
      <c r="H34" s="22"/>
      <c r="I34" s="22"/>
      <c r="J34" s="22"/>
      <c r="K34" s="22"/>
      <c r="L34" s="23"/>
      <c r="M34" s="23"/>
      <c r="N34" s="23"/>
      <c r="O34" s="23"/>
      <c r="P34" s="23"/>
      <c r="Q34" s="23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>
      <c r="A35" s="36" t="s">
        <v>31</v>
      </c>
      <c r="B35" s="36"/>
      <c r="C35" s="22"/>
      <c r="D35" s="22"/>
      <c r="E35" s="22"/>
      <c r="F35" s="22"/>
      <c r="G35" s="22"/>
      <c r="H35" s="22"/>
      <c r="I35" s="22"/>
      <c r="J35" s="22"/>
      <c r="K35" s="22"/>
      <c r="L35" s="23"/>
      <c r="M35" s="23"/>
      <c r="N35" s="23"/>
      <c r="O35" s="23"/>
      <c r="P35" s="23"/>
      <c r="Q35" s="23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>
      <c r="A36" s="36" t="s">
        <v>32</v>
      </c>
      <c r="B36" s="36"/>
      <c r="C36" s="22"/>
      <c r="D36" s="22"/>
      <c r="E36" s="22"/>
      <c r="F36" s="22"/>
      <c r="G36" s="22"/>
      <c r="H36" s="22"/>
      <c r="I36" s="22"/>
      <c r="J36" s="22"/>
      <c r="K36" s="22"/>
      <c r="L36" s="23"/>
      <c r="M36" s="23"/>
      <c r="N36" s="23"/>
      <c r="O36" s="23"/>
      <c r="P36" s="23"/>
      <c r="Q36" s="23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>
      <c r="A37" s="21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3"/>
      <c r="M37" s="23"/>
      <c r="N37" s="23"/>
      <c r="O37" s="23"/>
      <c r="P37" s="23"/>
      <c r="Q37" s="23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6"/>
      <c r="M38" s="26"/>
      <c r="N38" s="26"/>
      <c r="O38" s="26"/>
      <c r="P38" s="26"/>
      <c r="Q38" s="26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</sheetData>
  <mergeCells count="207">
    <mergeCell ref="AA29:AC29"/>
    <mergeCell ref="AD29:AF29"/>
    <mergeCell ref="AG29:AG30"/>
    <mergeCell ref="A29:A30"/>
    <mergeCell ref="C29:E29"/>
    <mergeCell ref="F29:H29"/>
    <mergeCell ref="I29:K29"/>
    <mergeCell ref="L29:N29"/>
    <mergeCell ref="O29:Q29"/>
    <mergeCell ref="R29:T29"/>
    <mergeCell ref="U29:W29"/>
    <mergeCell ref="X29:Z29"/>
    <mergeCell ref="AA25:AC25"/>
    <mergeCell ref="AD25:AF25"/>
    <mergeCell ref="AG25:AG26"/>
    <mergeCell ref="A27:A28"/>
    <mergeCell ref="C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G28"/>
    <mergeCell ref="A25:A26"/>
    <mergeCell ref="C25:E25"/>
    <mergeCell ref="F25:H25"/>
    <mergeCell ref="I25:K25"/>
    <mergeCell ref="L25:N25"/>
    <mergeCell ref="O25:Q25"/>
    <mergeCell ref="R25:T25"/>
    <mergeCell ref="U25:W25"/>
    <mergeCell ref="X25:Z25"/>
    <mergeCell ref="AA21:AC21"/>
    <mergeCell ref="AA23:AC23"/>
    <mergeCell ref="AD23:AF23"/>
    <mergeCell ref="A23:A24"/>
    <mergeCell ref="C23:E23"/>
    <mergeCell ref="F23:H23"/>
    <mergeCell ref="I23:K23"/>
    <mergeCell ref="L23:N23"/>
    <mergeCell ref="O23:Q23"/>
    <mergeCell ref="U23:W23"/>
    <mergeCell ref="X23:Z23"/>
    <mergeCell ref="R23:T23"/>
    <mergeCell ref="AD21:AF21"/>
    <mergeCell ref="O21:Q21"/>
    <mergeCell ref="R21:T21"/>
    <mergeCell ref="U21:W21"/>
    <mergeCell ref="X21:Z21"/>
    <mergeCell ref="A21:A22"/>
    <mergeCell ref="C21:E21"/>
    <mergeCell ref="F21:H21"/>
    <mergeCell ref="I21:K21"/>
    <mergeCell ref="L21:N21"/>
    <mergeCell ref="C5:E5"/>
    <mergeCell ref="F5:H5"/>
    <mergeCell ref="I5:K5"/>
    <mergeCell ref="L5:N5"/>
    <mergeCell ref="U19:W19"/>
    <mergeCell ref="O15:Q15"/>
    <mergeCell ref="AD17:AF17"/>
    <mergeCell ref="A19:A20"/>
    <mergeCell ref="C19:E19"/>
    <mergeCell ref="F19:H19"/>
    <mergeCell ref="I19:K19"/>
    <mergeCell ref="L19:N19"/>
    <mergeCell ref="O19:Q19"/>
    <mergeCell ref="R19:T19"/>
    <mergeCell ref="AA19:AC19"/>
    <mergeCell ref="AD19:AF19"/>
    <mergeCell ref="A17:A18"/>
    <mergeCell ref="C17:E17"/>
    <mergeCell ref="AA9:AC9"/>
    <mergeCell ref="U7:W7"/>
    <mergeCell ref="X7:Z7"/>
    <mergeCell ref="C7:E7"/>
    <mergeCell ref="F7:H7"/>
    <mergeCell ref="I7:K7"/>
    <mergeCell ref="F17:H17"/>
    <mergeCell ref="I17:K17"/>
    <mergeCell ref="L17:N17"/>
    <mergeCell ref="O17:Q17"/>
    <mergeCell ref="A9:A10"/>
    <mergeCell ref="AD9:AF9"/>
    <mergeCell ref="AD11:AF11"/>
    <mergeCell ref="A11:A12"/>
    <mergeCell ref="U9:W9"/>
    <mergeCell ref="X9:Z9"/>
    <mergeCell ref="R17:T17"/>
    <mergeCell ref="U17:W17"/>
    <mergeCell ref="X17:Z17"/>
    <mergeCell ref="AA17:AC17"/>
    <mergeCell ref="R9:T9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A3:AC3"/>
    <mergeCell ref="AD3:AF3"/>
    <mergeCell ref="C4:E4"/>
    <mergeCell ref="F4:H4"/>
    <mergeCell ref="I4:K4"/>
    <mergeCell ref="L4:N4"/>
    <mergeCell ref="O4:Q4"/>
    <mergeCell ref="R4:T4"/>
    <mergeCell ref="C3:E3"/>
    <mergeCell ref="F3:H3"/>
    <mergeCell ref="I3:K3"/>
    <mergeCell ref="L3:N3"/>
    <mergeCell ref="O3:Q3"/>
    <mergeCell ref="R3:T3"/>
    <mergeCell ref="U3:W3"/>
    <mergeCell ref="X3:Z3"/>
    <mergeCell ref="U4:W4"/>
    <mergeCell ref="X4:Z4"/>
    <mergeCell ref="AA4:AC4"/>
    <mergeCell ref="AD4:AF4"/>
    <mergeCell ref="L6:N6"/>
    <mergeCell ref="O6:Q6"/>
    <mergeCell ref="R6:T6"/>
    <mergeCell ref="C9:E9"/>
    <mergeCell ref="F9:H9"/>
    <mergeCell ref="I9:K9"/>
    <mergeCell ref="L9:N9"/>
    <mergeCell ref="O9:Q9"/>
    <mergeCell ref="L7:N7"/>
    <mergeCell ref="O7:Q7"/>
    <mergeCell ref="R7:T7"/>
    <mergeCell ref="C8:E8"/>
    <mergeCell ref="F8:H8"/>
    <mergeCell ref="I8:K8"/>
    <mergeCell ref="L8:N8"/>
    <mergeCell ref="C6:E6"/>
    <mergeCell ref="F6:H6"/>
    <mergeCell ref="I6:K6"/>
    <mergeCell ref="AA5:AC5"/>
    <mergeCell ref="AD5:AF5"/>
    <mergeCell ref="U6:W6"/>
    <mergeCell ref="X6:Z6"/>
    <mergeCell ref="O5:Q5"/>
    <mergeCell ref="R5:T5"/>
    <mergeCell ref="AA8:AC8"/>
    <mergeCell ref="AD8:AF8"/>
    <mergeCell ref="O8:Q8"/>
    <mergeCell ref="R8:T8"/>
    <mergeCell ref="AA6:AC6"/>
    <mergeCell ref="AD6:AF6"/>
    <mergeCell ref="AA7:AC7"/>
    <mergeCell ref="AD7:AF7"/>
    <mergeCell ref="U8:W8"/>
    <mergeCell ref="X8:Z8"/>
    <mergeCell ref="U5:W5"/>
    <mergeCell ref="X5:Z5"/>
    <mergeCell ref="AD15:AF15"/>
    <mergeCell ref="AA13:AC13"/>
    <mergeCell ref="AD13:AF13"/>
    <mergeCell ref="A15:A16"/>
    <mergeCell ref="C15:E15"/>
    <mergeCell ref="F15:H15"/>
    <mergeCell ref="I15:K15"/>
    <mergeCell ref="L15:N15"/>
    <mergeCell ref="A13:A14"/>
    <mergeCell ref="C13:E13"/>
    <mergeCell ref="F13:H13"/>
    <mergeCell ref="I13:K13"/>
    <mergeCell ref="L13:N13"/>
    <mergeCell ref="O13:Q13"/>
    <mergeCell ref="R13:T13"/>
    <mergeCell ref="U13:W13"/>
    <mergeCell ref="X13:Z13"/>
    <mergeCell ref="U15:W15"/>
    <mergeCell ref="X15:Z15"/>
    <mergeCell ref="AA15:AC15"/>
    <mergeCell ref="R15:T15"/>
    <mergeCell ref="X31:Z31"/>
    <mergeCell ref="AA31:AC31"/>
    <mergeCell ref="AD31:AF31"/>
    <mergeCell ref="A31:A32"/>
    <mergeCell ref="C31:E31"/>
    <mergeCell ref="F31:H31"/>
    <mergeCell ref="I31:K31"/>
    <mergeCell ref="L31:N31"/>
    <mergeCell ref="O31:Q31"/>
    <mergeCell ref="R31:T31"/>
    <mergeCell ref="U31:W31"/>
    <mergeCell ref="AG31:AG32"/>
    <mergeCell ref="AP7:AS7"/>
    <mergeCell ref="AG13:AG14"/>
    <mergeCell ref="AG15:AG16"/>
    <mergeCell ref="AG17:AG18"/>
    <mergeCell ref="AG21:AG22"/>
    <mergeCell ref="AG23:AG24"/>
    <mergeCell ref="AG7:AG8"/>
    <mergeCell ref="AH7:AK7"/>
    <mergeCell ref="AG11:AG12"/>
    <mergeCell ref="AG9:AG10"/>
    <mergeCell ref="AL7:AO7"/>
    <mergeCell ref="AG19:AG20"/>
  </mergeCells>
  <phoneticPr fontId="0" type="noConversion"/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39"/>
  <sheetViews>
    <sheetView workbookViewId="0">
      <selection activeCell="A10" sqref="A10:A11"/>
    </sheetView>
  </sheetViews>
  <sheetFormatPr baseColWidth="10" defaultColWidth="8.83203125" defaultRowHeight="13" x14ac:dyDescent="0"/>
  <cols>
    <col min="1" max="1" width="41.5" style="2" bestFit="1" customWidth="1"/>
    <col min="2" max="2" width="0.1640625" style="2" customWidth="1"/>
    <col min="3" max="3" width="1.5" style="2" bestFit="1" customWidth="1"/>
    <col min="4" max="4" width="2.1640625" style="2" bestFit="1" customWidth="1"/>
    <col min="5" max="5" width="2.33203125" style="2" bestFit="1" customWidth="1"/>
    <col min="6" max="6" width="1.5" style="2" bestFit="1" customWidth="1"/>
    <col min="7" max="7" width="2.1640625" style="2" bestFit="1" customWidth="1"/>
    <col min="8" max="8" width="2.83203125" style="2" customWidth="1"/>
    <col min="9" max="10" width="1.5" style="2" bestFit="1" customWidth="1"/>
    <col min="11" max="11" width="3.5" style="2" customWidth="1"/>
    <col min="12" max="12" width="1.5" style="2" bestFit="1" customWidth="1"/>
    <col min="13" max="13" width="2.1640625" style="2" bestFit="1" customWidth="1"/>
    <col min="14" max="14" width="5" style="2" customWidth="1"/>
    <col min="15" max="15" width="3" style="2" customWidth="1"/>
    <col min="16" max="16" width="2.83203125" style="2" customWidth="1"/>
    <col min="17" max="17" width="3.5" style="2" customWidth="1"/>
    <col min="18" max="18" width="2.5" style="2" bestFit="1" customWidth="1"/>
    <col min="19" max="19" width="2.1640625" style="2" bestFit="1" customWidth="1"/>
    <col min="20" max="20" width="3.6640625" style="2" customWidth="1"/>
    <col min="21" max="21" width="2.5" style="2" bestFit="1" customWidth="1"/>
    <col min="22" max="22" width="2.1640625" style="2" bestFit="1" customWidth="1"/>
    <col min="23" max="23" width="3.33203125" style="2" customWidth="1"/>
    <col min="24" max="24" width="1.5" style="2" bestFit="1" customWidth="1"/>
    <col min="25" max="25" width="2.1640625" style="2" bestFit="1" customWidth="1"/>
    <col min="26" max="26" width="2.33203125" style="2" bestFit="1" customWidth="1"/>
    <col min="27" max="27" width="1.5" style="2" bestFit="1" customWidth="1"/>
    <col min="28" max="28" width="2.1640625" style="2" bestFit="1" customWidth="1"/>
    <col min="29" max="29" width="2.33203125" style="2" bestFit="1" customWidth="1"/>
    <col min="30" max="30" width="1.5" style="2" bestFit="1" customWidth="1"/>
    <col min="31" max="31" width="2.5" style="2" customWidth="1"/>
    <col min="32" max="32" width="1.5" style="2" bestFit="1" customWidth="1"/>
    <col min="33" max="33" width="2.5" style="2" bestFit="1" customWidth="1"/>
    <col min="34" max="34" width="2.1640625" style="2" bestFit="1" customWidth="1"/>
    <col min="35" max="35" width="2.33203125" style="2" bestFit="1" customWidth="1"/>
    <col min="36" max="36" width="2.5" style="2" bestFit="1" customWidth="1"/>
    <col min="37" max="37" width="2.1640625" style="2" bestFit="1" customWidth="1"/>
    <col min="38" max="38" width="2.33203125" style="2" bestFit="1" customWidth="1"/>
    <col min="39" max="39" width="2.5" style="2" bestFit="1" customWidth="1"/>
    <col min="40" max="40" width="2.1640625" style="2" bestFit="1" customWidth="1"/>
    <col min="41" max="41" width="2.33203125" style="2" bestFit="1" customWidth="1"/>
    <col min="42" max="42" width="9.5" style="2" bestFit="1" customWidth="1"/>
    <col min="43" max="43" width="5.6640625" style="2" bestFit="1" customWidth="1"/>
    <col min="44" max="44" width="5.5" style="2" bestFit="1" customWidth="1"/>
    <col min="45" max="45" width="3.33203125" style="2" customWidth="1"/>
    <col min="46" max="46" width="2" style="2" customWidth="1"/>
    <col min="47" max="47" width="5.6640625" style="2" bestFit="1" customWidth="1"/>
    <col min="48" max="48" width="5.5" style="2" bestFit="1" customWidth="1"/>
    <col min="49" max="49" width="3.5" style="2" customWidth="1"/>
    <col min="50" max="50" width="1.83203125" style="2" customWidth="1"/>
    <col min="51" max="51" width="5.6640625" style="2" bestFit="1" customWidth="1"/>
    <col min="52" max="52" width="5.5" style="2" bestFit="1" customWidth="1"/>
    <col min="53" max="53" width="3" style="2" customWidth="1"/>
    <col min="54" max="54" width="2.83203125" style="2" customWidth="1"/>
    <col min="55" max="16384" width="8.83203125" style="2"/>
  </cols>
  <sheetData>
    <row r="1" spans="1:54" ht="16">
      <c r="A1" s="82" t="s">
        <v>42</v>
      </c>
      <c r="B1" s="8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54" ht="12.75" customHeight="1" thickBot="1">
      <c r="A2" s="82"/>
      <c r="B2" s="8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54" ht="12.75" customHeight="1">
      <c r="A3" s="83"/>
      <c r="B3" s="26"/>
      <c r="C3" s="190" t="s">
        <v>43</v>
      </c>
      <c r="D3" s="191"/>
      <c r="E3" s="192"/>
      <c r="F3" s="191" t="s">
        <v>44</v>
      </c>
      <c r="G3" s="191"/>
      <c r="H3" s="191"/>
      <c r="I3" s="190" t="s">
        <v>23</v>
      </c>
      <c r="J3" s="191"/>
      <c r="K3" s="192"/>
      <c r="L3" s="197" t="s">
        <v>37</v>
      </c>
      <c r="M3" s="197"/>
      <c r="N3" s="197"/>
      <c r="O3" s="371" t="s">
        <v>45</v>
      </c>
      <c r="P3" s="197"/>
      <c r="Q3" s="372"/>
      <c r="R3" s="197" t="s">
        <v>14</v>
      </c>
      <c r="S3" s="197"/>
      <c r="T3" s="197"/>
      <c r="U3" s="371" t="s">
        <v>46</v>
      </c>
      <c r="V3" s="197"/>
      <c r="W3" s="372"/>
      <c r="X3" s="191" t="s">
        <v>3</v>
      </c>
      <c r="Y3" s="191"/>
      <c r="Z3" s="191"/>
      <c r="AA3" s="190" t="s">
        <v>4</v>
      </c>
      <c r="AB3" s="191"/>
      <c r="AC3" s="192"/>
      <c r="AD3" s="191" t="s">
        <v>47</v>
      </c>
      <c r="AE3" s="191"/>
      <c r="AF3" s="191"/>
      <c r="AG3" s="190" t="s">
        <v>5</v>
      </c>
      <c r="AH3" s="191"/>
      <c r="AI3" s="192"/>
      <c r="AJ3" s="191" t="s">
        <v>24</v>
      </c>
      <c r="AK3" s="191"/>
      <c r="AL3" s="191"/>
      <c r="AM3" s="190" t="s">
        <v>25</v>
      </c>
      <c r="AN3" s="191"/>
      <c r="AO3" s="192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</row>
    <row r="4" spans="1:54" ht="12.75" customHeight="1">
      <c r="A4" s="84" t="s">
        <v>7</v>
      </c>
      <c r="B4" s="85"/>
      <c r="C4" s="193">
        <v>12.5</v>
      </c>
      <c r="D4" s="194"/>
      <c r="E4" s="195"/>
      <c r="F4" s="194">
        <v>17</v>
      </c>
      <c r="G4" s="194"/>
      <c r="H4" s="194"/>
      <c r="I4" s="193">
        <v>20</v>
      </c>
      <c r="J4" s="194"/>
      <c r="K4" s="195"/>
      <c r="L4" s="198">
        <v>50</v>
      </c>
      <c r="M4" s="198"/>
      <c r="N4" s="198"/>
      <c r="O4" s="380">
        <v>220</v>
      </c>
      <c r="P4" s="198"/>
      <c r="Q4" s="381"/>
      <c r="R4" s="198">
        <v>305</v>
      </c>
      <c r="S4" s="198"/>
      <c r="T4" s="198"/>
      <c r="U4" s="380">
        <v>445</v>
      </c>
      <c r="V4" s="198"/>
      <c r="W4" s="381"/>
      <c r="X4" s="196">
        <v>1.6</v>
      </c>
      <c r="Y4" s="196"/>
      <c r="Z4" s="196"/>
      <c r="AA4" s="210">
        <v>5.25</v>
      </c>
      <c r="AB4" s="196"/>
      <c r="AC4" s="211"/>
      <c r="AD4" s="196">
        <v>2.4</v>
      </c>
      <c r="AE4" s="196"/>
      <c r="AF4" s="196"/>
      <c r="AG4" s="210">
        <v>10</v>
      </c>
      <c r="AH4" s="196"/>
      <c r="AI4" s="211"/>
      <c r="AJ4" s="196">
        <v>30</v>
      </c>
      <c r="AK4" s="196"/>
      <c r="AL4" s="196"/>
      <c r="AM4" s="210">
        <v>37.5</v>
      </c>
      <c r="AN4" s="196"/>
      <c r="AO4" s="211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</row>
    <row r="5" spans="1:54" ht="12.75" customHeight="1">
      <c r="A5" s="84" t="s">
        <v>8</v>
      </c>
      <c r="B5" s="85"/>
      <c r="C5" s="193">
        <v>14</v>
      </c>
      <c r="D5" s="194"/>
      <c r="E5" s="195"/>
      <c r="F5" s="194">
        <v>19</v>
      </c>
      <c r="G5" s="194"/>
      <c r="H5" s="194"/>
      <c r="I5" s="193">
        <v>22</v>
      </c>
      <c r="J5" s="194"/>
      <c r="K5" s="195"/>
      <c r="L5" s="198">
        <v>58</v>
      </c>
      <c r="M5" s="198"/>
      <c r="N5" s="198"/>
      <c r="O5" s="380">
        <v>235</v>
      </c>
      <c r="P5" s="198"/>
      <c r="Q5" s="381"/>
      <c r="R5" s="198">
        <v>335</v>
      </c>
      <c r="S5" s="198"/>
      <c r="T5" s="198"/>
      <c r="U5" s="380">
        <v>515</v>
      </c>
      <c r="V5" s="198"/>
      <c r="W5" s="381"/>
      <c r="X5" s="196">
        <v>1.4</v>
      </c>
      <c r="Y5" s="196"/>
      <c r="Z5" s="196"/>
      <c r="AA5" s="210">
        <v>4.5</v>
      </c>
      <c r="AB5" s="196"/>
      <c r="AC5" s="211"/>
      <c r="AD5" s="196">
        <v>2.2000000000000002</v>
      </c>
      <c r="AE5" s="196"/>
      <c r="AF5" s="196"/>
      <c r="AG5" s="210">
        <v>8.5</v>
      </c>
      <c r="AH5" s="196"/>
      <c r="AI5" s="211"/>
      <c r="AJ5" s="196">
        <v>22.5</v>
      </c>
      <c r="AK5" s="196"/>
      <c r="AL5" s="196"/>
      <c r="AM5" s="210">
        <v>25</v>
      </c>
      <c r="AN5" s="196"/>
      <c r="AO5" s="211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</row>
    <row r="6" spans="1:54" ht="12.75" customHeight="1" thickBot="1">
      <c r="A6" s="86" t="s">
        <v>9</v>
      </c>
      <c r="B6" s="85"/>
      <c r="C6" s="205">
        <v>15</v>
      </c>
      <c r="D6" s="206"/>
      <c r="E6" s="207"/>
      <c r="F6" s="206">
        <v>21</v>
      </c>
      <c r="G6" s="206"/>
      <c r="H6" s="206"/>
      <c r="I6" s="205">
        <v>24</v>
      </c>
      <c r="J6" s="206"/>
      <c r="K6" s="207"/>
      <c r="L6" s="208">
        <v>108</v>
      </c>
      <c r="M6" s="208"/>
      <c r="N6" s="208"/>
      <c r="O6" s="406">
        <v>250</v>
      </c>
      <c r="P6" s="208"/>
      <c r="Q6" s="407"/>
      <c r="R6" s="208">
        <v>405</v>
      </c>
      <c r="S6" s="208"/>
      <c r="T6" s="208"/>
      <c r="U6" s="406">
        <v>545</v>
      </c>
      <c r="V6" s="208"/>
      <c r="W6" s="407"/>
      <c r="X6" s="209">
        <v>1.2</v>
      </c>
      <c r="Y6" s="209"/>
      <c r="Z6" s="209"/>
      <c r="AA6" s="212">
        <v>3.75</v>
      </c>
      <c r="AB6" s="209"/>
      <c r="AC6" s="213"/>
      <c r="AD6" s="209">
        <v>2</v>
      </c>
      <c r="AE6" s="209"/>
      <c r="AF6" s="209"/>
      <c r="AG6" s="212">
        <v>7</v>
      </c>
      <c r="AH6" s="209"/>
      <c r="AI6" s="213"/>
      <c r="AJ6" s="209">
        <v>15</v>
      </c>
      <c r="AK6" s="209"/>
      <c r="AL6" s="209"/>
      <c r="AM6" s="212">
        <v>17.5</v>
      </c>
      <c r="AN6" s="209"/>
      <c r="AO6" s="213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</row>
    <row r="7" spans="1:54" ht="12.75" customHeight="1">
      <c r="A7" s="87"/>
      <c r="B7" s="25"/>
      <c r="C7" s="392"/>
      <c r="D7" s="393"/>
      <c r="E7" s="394"/>
      <c r="F7" s="393"/>
      <c r="G7" s="393"/>
      <c r="H7" s="393"/>
      <c r="I7" s="392"/>
      <c r="J7" s="393"/>
      <c r="K7" s="394"/>
      <c r="L7" s="408"/>
      <c r="M7" s="408"/>
      <c r="N7" s="408"/>
      <c r="O7" s="409"/>
      <c r="P7" s="408"/>
      <c r="Q7" s="410"/>
      <c r="R7" s="408"/>
      <c r="S7" s="408"/>
      <c r="T7" s="408"/>
      <c r="U7" s="409"/>
      <c r="V7" s="408"/>
      <c r="W7" s="410"/>
      <c r="X7" s="393"/>
      <c r="Y7" s="393"/>
      <c r="Z7" s="393"/>
      <c r="AA7" s="392"/>
      <c r="AB7" s="393"/>
      <c r="AC7" s="394"/>
      <c r="AD7" s="393"/>
      <c r="AE7" s="393"/>
      <c r="AF7" s="393"/>
      <c r="AG7" s="392"/>
      <c r="AH7" s="393"/>
      <c r="AI7" s="394"/>
      <c r="AJ7" s="395"/>
      <c r="AK7" s="395"/>
      <c r="AL7" s="395"/>
      <c r="AM7" s="396"/>
      <c r="AN7" s="395"/>
      <c r="AO7" s="397"/>
      <c r="AP7" s="359" t="s">
        <v>10</v>
      </c>
      <c r="AQ7" s="190" t="s">
        <v>9</v>
      </c>
      <c r="AR7" s="191"/>
      <c r="AS7" s="191"/>
      <c r="AT7" s="192"/>
      <c r="AU7" s="190" t="s">
        <v>8</v>
      </c>
      <c r="AV7" s="191"/>
      <c r="AW7" s="191"/>
      <c r="AX7" s="192"/>
      <c r="AY7" s="346" t="s">
        <v>7</v>
      </c>
      <c r="AZ7" s="347"/>
      <c r="BA7" s="348"/>
      <c r="BB7" s="349"/>
    </row>
    <row r="8" spans="1:54" ht="14" thickBot="1">
      <c r="A8" s="88" t="s">
        <v>11</v>
      </c>
      <c r="B8" s="68"/>
      <c r="C8" s="385" t="s">
        <v>43</v>
      </c>
      <c r="D8" s="386"/>
      <c r="E8" s="387"/>
      <c r="F8" s="386" t="s">
        <v>44</v>
      </c>
      <c r="G8" s="386"/>
      <c r="H8" s="386"/>
      <c r="I8" s="385" t="s">
        <v>23</v>
      </c>
      <c r="J8" s="386"/>
      <c r="K8" s="387"/>
      <c r="L8" s="403" t="s">
        <v>37</v>
      </c>
      <c r="M8" s="403"/>
      <c r="N8" s="403"/>
      <c r="O8" s="404" t="s">
        <v>45</v>
      </c>
      <c r="P8" s="403"/>
      <c r="Q8" s="405"/>
      <c r="R8" s="403" t="s">
        <v>14</v>
      </c>
      <c r="S8" s="403"/>
      <c r="T8" s="403"/>
      <c r="U8" s="404" t="s">
        <v>46</v>
      </c>
      <c r="V8" s="403"/>
      <c r="W8" s="405"/>
      <c r="X8" s="351" t="s">
        <v>3</v>
      </c>
      <c r="Y8" s="351"/>
      <c r="Z8" s="351"/>
      <c r="AA8" s="350" t="s">
        <v>4</v>
      </c>
      <c r="AB8" s="351"/>
      <c r="AC8" s="352"/>
      <c r="AD8" s="386" t="s">
        <v>47</v>
      </c>
      <c r="AE8" s="386"/>
      <c r="AF8" s="386"/>
      <c r="AG8" s="350" t="s">
        <v>5</v>
      </c>
      <c r="AH8" s="351"/>
      <c r="AI8" s="352"/>
      <c r="AJ8" s="351" t="s">
        <v>24</v>
      </c>
      <c r="AK8" s="351"/>
      <c r="AL8" s="351"/>
      <c r="AM8" s="350" t="s">
        <v>25</v>
      </c>
      <c r="AN8" s="351"/>
      <c r="AO8" s="352"/>
      <c r="AP8" s="360"/>
      <c r="AQ8" s="9" t="s">
        <v>26</v>
      </c>
      <c r="AR8" s="47" t="s">
        <v>27</v>
      </c>
      <c r="AS8" s="48" t="s">
        <v>38</v>
      </c>
      <c r="AT8" s="47" t="s">
        <v>39</v>
      </c>
      <c r="AU8" s="9" t="s">
        <v>26</v>
      </c>
      <c r="AV8" s="47" t="s">
        <v>27</v>
      </c>
      <c r="AW8" s="48" t="s">
        <v>38</v>
      </c>
      <c r="AX8" s="47" t="s">
        <v>39</v>
      </c>
      <c r="AY8" s="9" t="s">
        <v>26</v>
      </c>
      <c r="AZ8" s="47" t="s">
        <v>27</v>
      </c>
      <c r="BA8" s="48" t="s">
        <v>38</v>
      </c>
      <c r="BB8" s="47" t="s">
        <v>39</v>
      </c>
    </row>
    <row r="9" spans="1:54" ht="13.5" hidden="1" customHeight="1">
      <c r="A9" s="51"/>
      <c r="B9" s="68"/>
      <c r="C9" s="10"/>
      <c r="D9" s="11"/>
      <c r="E9" s="12"/>
      <c r="F9" s="16"/>
      <c r="G9" s="11"/>
      <c r="H9" s="17"/>
      <c r="I9" s="10"/>
      <c r="J9" s="11"/>
      <c r="K9" s="12"/>
      <c r="L9" s="13"/>
      <c r="M9" s="14"/>
      <c r="N9" s="15"/>
      <c r="O9" s="49"/>
      <c r="P9" s="14"/>
      <c r="Q9" s="50"/>
      <c r="R9" s="13"/>
      <c r="S9" s="14"/>
      <c r="T9" s="15"/>
      <c r="U9" s="49"/>
      <c r="V9" s="14"/>
      <c r="W9" s="50"/>
      <c r="X9" s="16"/>
      <c r="Y9" s="11"/>
      <c r="Z9" s="17"/>
      <c r="AA9" s="10"/>
      <c r="AB9" s="11"/>
      <c r="AC9" s="12"/>
      <c r="AD9" s="16"/>
      <c r="AE9" s="11"/>
      <c r="AF9" s="17"/>
      <c r="AG9" s="10"/>
      <c r="AH9" s="11"/>
      <c r="AI9" s="12"/>
      <c r="AJ9" s="16"/>
      <c r="AK9" s="11"/>
      <c r="AL9" s="17"/>
      <c r="AM9" s="10"/>
      <c r="AN9" s="11"/>
      <c r="AO9" s="12"/>
      <c r="AP9" s="89"/>
      <c r="AQ9" s="19"/>
      <c r="AR9" s="52"/>
      <c r="AS9" s="19"/>
      <c r="AT9" s="20"/>
      <c r="AU9" s="53"/>
      <c r="AV9" s="52"/>
      <c r="AW9" s="19"/>
      <c r="AX9" s="53"/>
      <c r="AY9" s="19"/>
      <c r="AZ9" s="52"/>
      <c r="BA9" s="19"/>
      <c r="BB9" s="20"/>
    </row>
    <row r="10" spans="1:54" ht="13.5" customHeight="1">
      <c r="A10" s="373" t="s">
        <v>63</v>
      </c>
      <c r="B10" s="90"/>
      <c r="C10" s="398">
        <v>13.7</v>
      </c>
      <c r="D10" s="399"/>
      <c r="E10" s="400"/>
      <c r="F10" s="339">
        <v>20.9</v>
      </c>
      <c r="G10" s="339"/>
      <c r="H10" s="339"/>
      <c r="I10" s="401">
        <v>23.7</v>
      </c>
      <c r="J10" s="339"/>
      <c r="K10" s="402"/>
      <c r="L10" s="250"/>
      <c r="M10" s="250"/>
      <c r="N10" s="250"/>
      <c r="O10" s="324"/>
      <c r="P10" s="250"/>
      <c r="Q10" s="325"/>
      <c r="R10" s="250"/>
      <c r="S10" s="250"/>
      <c r="T10" s="250"/>
      <c r="U10" s="324"/>
      <c r="V10" s="250"/>
      <c r="W10" s="325"/>
      <c r="X10" s="242">
        <v>1.35</v>
      </c>
      <c r="Y10" s="242"/>
      <c r="Z10" s="242"/>
      <c r="AA10" s="310">
        <v>3.93</v>
      </c>
      <c r="AB10" s="311"/>
      <c r="AC10" s="312"/>
      <c r="AD10" s="245"/>
      <c r="AE10" s="245"/>
      <c r="AF10" s="245"/>
      <c r="AG10" s="241">
        <v>11</v>
      </c>
      <c r="AH10" s="242"/>
      <c r="AI10" s="243"/>
      <c r="AJ10" s="391">
        <v>37.15</v>
      </c>
      <c r="AK10" s="391"/>
      <c r="AL10" s="391"/>
      <c r="AM10" s="214">
        <v>36.58</v>
      </c>
      <c r="AN10" s="215"/>
      <c r="AO10" s="216"/>
      <c r="AP10" s="182" t="str">
        <f>IF(AND(OR(BA11="GOUD",BB11="GOUD")),"GOUD",IF(AND(OR(AW11="ZILVER",AX11="ZILVER")),"ZILVER",IF(AND(OR(AS11="BRONS",AT11="BRONS")),"BRONS","GROEN")))</f>
        <v>BRONS</v>
      </c>
      <c r="AQ10" s="63"/>
      <c r="AR10" s="64"/>
      <c r="AS10" s="55"/>
      <c r="AT10" s="65"/>
      <c r="AU10" s="66"/>
      <c r="AV10" s="64"/>
      <c r="AW10" s="55"/>
      <c r="AX10" s="66"/>
      <c r="AY10" s="63"/>
      <c r="AZ10" s="64"/>
      <c r="BA10" s="55"/>
      <c r="BB10" s="65"/>
    </row>
    <row r="11" spans="1:54" ht="13.5" customHeight="1" thickBot="1">
      <c r="A11" s="374"/>
      <c r="B11" s="90"/>
      <c r="C11" s="33" t="str">
        <f>IF(C10=0,"-",IF(C10&lt;=C$4,"G","-"))</f>
        <v>-</v>
      </c>
      <c r="D11" s="34" t="str">
        <f>IF(C10=0,"-",IF(C10&lt;=C$5,"Z","-"))</f>
        <v>Z</v>
      </c>
      <c r="E11" s="35" t="str">
        <f>IF(C10=0,"-",IF(C10&lt;=C$6,"B","-"))</f>
        <v>B</v>
      </c>
      <c r="F11" s="33" t="str">
        <f>IF(F10=0,"-",IF(F10&lt;=F$4,"G","-"))</f>
        <v>-</v>
      </c>
      <c r="G11" s="34" t="str">
        <f>IF(F10=0,"-",IF(F10&lt;=F$5,"Z","-"))</f>
        <v>-</v>
      </c>
      <c r="H11" s="35" t="str">
        <f>IF(F10=0,"-",IF(F10&lt;=F$6,"B","-"))</f>
        <v>B</v>
      </c>
      <c r="I11" s="33" t="str">
        <f>IF(I10=0,"-",IF(I10&lt;=I$4,"G","-"))</f>
        <v>-</v>
      </c>
      <c r="J11" s="34" t="str">
        <f>IF(I10=0,"-",IF(I10&lt;=I$5,"Z","-"))</f>
        <v>-</v>
      </c>
      <c r="K11" s="35" t="str">
        <f>IF(I10=0,"-",IF(I10&lt;=I$6,"B","-"))</f>
        <v>B</v>
      </c>
      <c r="L11" s="33" t="str">
        <f>IF(L10=0,"-",IF(L10&lt;=L$4,"G","-"))</f>
        <v>-</v>
      </c>
      <c r="M11" s="34" t="str">
        <f>IF(L10=0,"-",IF(L10&lt;=L$5,"Z","-"))</f>
        <v>-</v>
      </c>
      <c r="N11" s="35" t="str">
        <f>IF(L10=0,"-",IF(L10&lt;=L$6,"B","-"))</f>
        <v>-</v>
      </c>
      <c r="O11" s="33" t="str">
        <f>IF(O10=0,"-",IF(O10&lt;=O$4,"G","-"))</f>
        <v>-</v>
      </c>
      <c r="P11" s="34" t="str">
        <f>IF(O10=0,"-",IF(O10&lt;=O$5,"Z","-"))</f>
        <v>-</v>
      </c>
      <c r="Q11" s="35" t="str">
        <f>IF(O10=0,"-",IF(O10&lt;=O$6,"B","-"))</f>
        <v>-</v>
      </c>
      <c r="R11" s="33" t="str">
        <f>IF(R10=0,"-",IF(R10&lt;=R$4,"G","-"))</f>
        <v>-</v>
      </c>
      <c r="S11" s="34" t="str">
        <f>IF(R10=0,"-",IF(R10&lt;=R$5,"Z","-"))</f>
        <v>-</v>
      </c>
      <c r="T11" s="35" t="str">
        <f>IF(R10=0,"-",IF(R10&lt;=R$6,"B","-"))</f>
        <v>-</v>
      </c>
      <c r="U11" s="33" t="str">
        <f>IF(U10=0,"-",IF(U10&lt;=U$4,"G","-"))</f>
        <v>-</v>
      </c>
      <c r="V11" s="34" t="str">
        <f>IF(U10=0,"-",IF(U10&lt;=U$5,"Z","-"))</f>
        <v>-</v>
      </c>
      <c r="W11" s="35" t="str">
        <f>IF(U10=0,"-",IF(U10&lt;=U$6,"B","-"))</f>
        <v>-</v>
      </c>
      <c r="X11" s="33" t="str">
        <f>IF(X10=0,"-",IF(X10&gt;=X$4,"G","-"))</f>
        <v>-</v>
      </c>
      <c r="Y11" s="34" t="str">
        <f>IF(X10=0,"-",IF(X10&gt;=X$5,"Z","-"))</f>
        <v>-</v>
      </c>
      <c r="Z11" s="35" t="str">
        <f>IF(X10=0,"-",IF(X10&gt;=X$6,"B","-"))</f>
        <v>B</v>
      </c>
      <c r="AA11" s="33" t="str">
        <f>IF(AA10=0,"-",IF(AA10&gt;=AA$4,"G","-"))</f>
        <v>-</v>
      </c>
      <c r="AB11" s="34" t="str">
        <f>IF(AA10=0,"-",IF(AA10&gt;=AA$5,"Z","-"))</f>
        <v>-</v>
      </c>
      <c r="AC11" s="35" t="str">
        <f>IF(AA10=0,"-",IF(AA10&gt;=AA$6,"B","-"))</f>
        <v>B</v>
      </c>
      <c r="AD11" s="33" t="str">
        <f>IF(AD10=0,"-",IF(AD10&gt;=AD$4,"G","-"))</f>
        <v>-</v>
      </c>
      <c r="AE11" s="34" t="str">
        <f>IF(AD10=0,"-",IF(AD10&gt;=AD$5,"Z","-"))</f>
        <v>-</v>
      </c>
      <c r="AF11" s="35" t="str">
        <f>IF(AD10=0,"-",IF(AD10&gt;=AD$6,"B","-"))</f>
        <v>-</v>
      </c>
      <c r="AG11" s="33" t="str">
        <f>IF(AG10=0,"-",IF(AG10&gt;=AG$4,"G","-"))</f>
        <v>G</v>
      </c>
      <c r="AH11" s="34" t="str">
        <f>IF(AG10=0,"-",IF(AG10&gt;=AG$5,"Z","-"))</f>
        <v>Z</v>
      </c>
      <c r="AI11" s="35" t="str">
        <f>IF(AG10=0,"-",IF(AG10&gt;=AG$6,"B","-"))</f>
        <v>B</v>
      </c>
      <c r="AJ11" s="33" t="str">
        <f>IF(AJ10=0,"-",IF(AJ10&gt;=AJ$4,"G","-"))</f>
        <v>G</v>
      </c>
      <c r="AK11" s="34" t="str">
        <f>IF(AJ10=0,"-",IF(AJ10&gt;=AJ$5,"Z","-"))</f>
        <v>Z</v>
      </c>
      <c r="AL11" s="35" t="str">
        <f>IF(AJ10=0,"-",IF(AJ10&gt;=AJ$6,"B","-"))</f>
        <v>B</v>
      </c>
      <c r="AM11" s="33" t="str">
        <f>IF(AM10=0,"-",IF(AM10&gt;=AM$4,"G","-"))</f>
        <v>-</v>
      </c>
      <c r="AN11" s="34" t="str">
        <f>IF(AM10=0,"-",IF(AM10&gt;=AM$5,"Z","-"))</f>
        <v>Z</v>
      </c>
      <c r="AO11" s="35" t="str">
        <f>IF(AM10=0,"-",IF(AM10&gt;=AM$6,"B","-"))</f>
        <v>B</v>
      </c>
      <c r="AP11" s="183" t="e">
        <f>IF(AND(OR(#REF!="Brons",#REF!="Brons")),"Brons","-")</f>
        <v>#REF!</v>
      </c>
      <c r="AQ11" s="78">
        <f>COUNTIF(C11:W11,"B")</f>
        <v>3</v>
      </c>
      <c r="AR11" s="67">
        <f>COUNTIF(X11:AO11,"B")</f>
        <v>5</v>
      </c>
      <c r="AS11" s="58" t="str">
        <f>IF(AND(AQ11&gt;=3,AR11&gt;=4),"BRONS")</f>
        <v>BRONS</v>
      </c>
      <c r="AT11" s="59" t="b">
        <f>IF(AND(AQ11&gt;=4,AR11&gt;=3),"BRONS")</f>
        <v>0</v>
      </c>
      <c r="AU11" s="79">
        <f>COUNTIF(C11:W11,"Z")</f>
        <v>1</v>
      </c>
      <c r="AV11" s="67">
        <f>COUNTIF(X11:AO11,"Z")</f>
        <v>3</v>
      </c>
      <c r="AW11" s="58" t="b">
        <f>IF(AND(AU11&gt;=3,AV11&gt;=4),"ZILVER")</f>
        <v>0</v>
      </c>
      <c r="AX11" s="60" t="b">
        <f>IF(AND(AU11&gt;=4,AV11&gt;=3),"ZILVER")</f>
        <v>0</v>
      </c>
      <c r="AY11" s="78">
        <f>COUNTIF(C11:W11,"G")</f>
        <v>0</v>
      </c>
      <c r="AZ11" s="67">
        <f>COUNTIF(X11:AO11,"G")</f>
        <v>2</v>
      </c>
      <c r="BA11" s="58" t="b">
        <f>IF(AND(AY11&gt;=3,AZ11&gt;=4),"GOUD")</f>
        <v>0</v>
      </c>
      <c r="BB11" s="59" t="b">
        <f>IF(AND(AY11&gt;=4,AZ11&gt;=3),"GOUD")</f>
        <v>0</v>
      </c>
    </row>
    <row r="12" spans="1:54" ht="13.5" customHeight="1">
      <c r="A12" s="373" t="s">
        <v>102</v>
      </c>
      <c r="B12" s="90"/>
      <c r="C12" s="259"/>
      <c r="D12" s="260"/>
      <c r="E12" s="261"/>
      <c r="F12" s="260"/>
      <c r="G12" s="260"/>
      <c r="H12" s="260"/>
      <c r="I12" s="259"/>
      <c r="J12" s="260"/>
      <c r="K12" s="261"/>
      <c r="L12" s="254"/>
      <c r="M12" s="254"/>
      <c r="N12" s="254"/>
      <c r="O12" s="375"/>
      <c r="P12" s="254"/>
      <c r="Q12" s="376"/>
      <c r="R12" s="254"/>
      <c r="S12" s="254"/>
      <c r="T12" s="254"/>
      <c r="U12" s="375"/>
      <c r="V12" s="254"/>
      <c r="W12" s="376"/>
      <c r="X12" s="256">
        <v>1.5</v>
      </c>
      <c r="Y12" s="256"/>
      <c r="Z12" s="256"/>
      <c r="AA12" s="255">
        <v>5.2</v>
      </c>
      <c r="AB12" s="256"/>
      <c r="AC12" s="257"/>
      <c r="AD12" s="256"/>
      <c r="AE12" s="256"/>
      <c r="AF12" s="256"/>
      <c r="AG12" s="255">
        <v>11.73</v>
      </c>
      <c r="AH12" s="256"/>
      <c r="AI12" s="257"/>
      <c r="AJ12" s="256">
        <v>46.01</v>
      </c>
      <c r="AK12" s="256"/>
      <c r="AL12" s="256"/>
      <c r="AM12" s="255">
        <v>53.69</v>
      </c>
      <c r="AN12" s="256"/>
      <c r="AO12" s="257"/>
      <c r="AP12" s="182" t="str">
        <f>IF(AND(OR(BA13="GOUD",BB13="GOUD")),"GOUD",IF(AND(OR(AW13="ZILVER",AX13="ZILVER")),"ZILVER",IF(AND(OR(AS13="BRONS",AT13="BRONS")),"BRONS","GROEN")))</f>
        <v>GROEN</v>
      </c>
      <c r="AQ12" s="63"/>
      <c r="AR12" s="64"/>
      <c r="AS12" s="55"/>
      <c r="AT12" s="65"/>
      <c r="AU12" s="66"/>
      <c r="AV12" s="64"/>
      <c r="AW12" s="55"/>
      <c r="AX12" s="66"/>
      <c r="AY12" s="63"/>
      <c r="AZ12" s="64"/>
      <c r="BA12" s="55"/>
      <c r="BB12" s="65"/>
    </row>
    <row r="13" spans="1:54" ht="13.5" customHeight="1" thickBot="1">
      <c r="A13" s="374"/>
      <c r="B13" s="90"/>
      <c r="C13" s="33" t="str">
        <f>IF(C12=0,"-",IF(C12&lt;=C$4,"G","-"))</f>
        <v>-</v>
      </c>
      <c r="D13" s="34" t="str">
        <f>IF(C12=0,"-",IF(C12&lt;=C$5,"Z","-"))</f>
        <v>-</v>
      </c>
      <c r="E13" s="35" t="str">
        <f>IF(C12=0,"-",IF(C12&lt;=C$6,"B","-"))</f>
        <v>-</v>
      </c>
      <c r="F13" s="33" t="str">
        <f>IF(F12=0,"-",IF(F12&lt;=F$4,"G","-"))</f>
        <v>-</v>
      </c>
      <c r="G13" s="34" t="str">
        <f>IF(F12=0,"-",IF(F12&lt;=F$5,"Z","-"))</f>
        <v>-</v>
      </c>
      <c r="H13" s="35" t="str">
        <f>IF(F12=0,"-",IF(F12&lt;=F$6,"B","-"))</f>
        <v>-</v>
      </c>
      <c r="I13" s="33" t="str">
        <f>IF(I12=0,"-",IF(I12&lt;=I$4,"G","-"))</f>
        <v>-</v>
      </c>
      <c r="J13" s="34" t="str">
        <f>IF(I12=0,"-",IF(I12&lt;=I$5,"Z","-"))</f>
        <v>-</v>
      </c>
      <c r="K13" s="35" t="str">
        <f>IF(I12=0,"-",IF(I12&lt;=I$6,"B","-"))</f>
        <v>-</v>
      </c>
      <c r="L13" s="33" t="str">
        <f>IF(L12=0,"-",IF(L12&lt;=L$4,"G","-"))</f>
        <v>-</v>
      </c>
      <c r="M13" s="34" t="str">
        <f>IF(L12=0,"-",IF(L12&lt;=L$5,"Z","-"))</f>
        <v>-</v>
      </c>
      <c r="N13" s="35" t="str">
        <f>IF(L12=0,"-",IF(L12&lt;=L$6,"B","-"))</f>
        <v>-</v>
      </c>
      <c r="O13" s="33" t="str">
        <f>IF(O12=0,"-",IF(O12&lt;=O$4,"G","-"))</f>
        <v>-</v>
      </c>
      <c r="P13" s="34" t="str">
        <f>IF(O12=0,"-",IF(O12&lt;=O$5,"Z","-"))</f>
        <v>-</v>
      </c>
      <c r="Q13" s="35" t="str">
        <f>IF(O12=0,"-",IF(O12&lt;=O$6,"B","-"))</f>
        <v>-</v>
      </c>
      <c r="R13" s="33" t="str">
        <f>IF(R12=0,"-",IF(R12&lt;=R$4,"G","-"))</f>
        <v>-</v>
      </c>
      <c r="S13" s="34" t="str">
        <f>IF(R12=0,"-",IF(R12&lt;=R$5,"Z","-"))</f>
        <v>-</v>
      </c>
      <c r="T13" s="35" t="str">
        <f>IF(R12=0,"-",IF(R12&lt;=R$6,"B","-"))</f>
        <v>-</v>
      </c>
      <c r="U13" s="33" t="str">
        <f>IF(U12=0,"-",IF(U12&lt;=U$4,"G","-"))</f>
        <v>-</v>
      </c>
      <c r="V13" s="34" t="str">
        <f>IF(U12=0,"-",IF(U12&lt;=U$5,"Z","-"))</f>
        <v>-</v>
      </c>
      <c r="W13" s="35" t="str">
        <f>IF(U12=0,"-",IF(U12&lt;=U$6,"B","-"))</f>
        <v>-</v>
      </c>
      <c r="X13" s="33" t="str">
        <f>IF(X12=0,"-",IF(X12&gt;=X$4,"G","-"))</f>
        <v>-</v>
      </c>
      <c r="Y13" s="34" t="str">
        <f>IF(X12=0,"-",IF(X12&gt;=X$5,"Z","-"))</f>
        <v>Z</v>
      </c>
      <c r="Z13" s="35" t="str">
        <f>IF(X12=0,"-",IF(X12&gt;=X$6,"B","-"))</f>
        <v>B</v>
      </c>
      <c r="AA13" s="33" t="str">
        <f>IF(AA12=0,"-",IF(AA12&gt;=AA$4,"G","-"))</f>
        <v>-</v>
      </c>
      <c r="AB13" s="34" t="str">
        <f>IF(AA12=0,"-",IF(AA12&gt;=AA$5,"Z","-"))</f>
        <v>Z</v>
      </c>
      <c r="AC13" s="35" t="str">
        <f>IF(AA12=0,"-",IF(AA12&gt;=AA$6,"B","-"))</f>
        <v>B</v>
      </c>
      <c r="AD13" s="33" t="str">
        <f>IF(AD12=0,"-",IF(AD12&gt;=AD$4,"G","-"))</f>
        <v>-</v>
      </c>
      <c r="AE13" s="34" t="str">
        <f>IF(AD12=0,"-",IF(AD12&gt;=AD$5,"Z","-"))</f>
        <v>-</v>
      </c>
      <c r="AF13" s="35" t="str">
        <f>IF(AD12=0,"-",IF(AD12&gt;=AD$6,"B","-"))</f>
        <v>-</v>
      </c>
      <c r="AG13" s="33" t="str">
        <f>IF(AG12=0,"-",IF(AG12&gt;=AG$4,"G","-"))</f>
        <v>G</v>
      </c>
      <c r="AH13" s="34" t="str">
        <f>IF(AG12=0,"-",IF(AG12&gt;=AG$5,"Z","-"))</f>
        <v>Z</v>
      </c>
      <c r="AI13" s="35" t="str">
        <f>IF(AG12=0,"-",IF(AG12&gt;=AG$6,"B","-"))</f>
        <v>B</v>
      </c>
      <c r="AJ13" s="33" t="str">
        <f>IF(AJ12=0,"-",IF(AJ12&gt;=AJ$4,"G","-"))</f>
        <v>G</v>
      </c>
      <c r="AK13" s="34" t="str">
        <f>IF(AJ12=0,"-",IF(AJ12&gt;=AJ$5,"Z","-"))</f>
        <v>Z</v>
      </c>
      <c r="AL13" s="35" t="str">
        <f>IF(AJ12=0,"-",IF(AJ12&gt;=AJ$6,"B","-"))</f>
        <v>B</v>
      </c>
      <c r="AM13" s="33" t="str">
        <f>IF(AM12=0,"-",IF(AM12&gt;=AM$4,"G","-"))</f>
        <v>G</v>
      </c>
      <c r="AN13" s="34" t="str">
        <f>IF(AM12=0,"-",IF(AM12&gt;=AM$5,"Z","-"))</f>
        <v>Z</v>
      </c>
      <c r="AO13" s="35" t="str">
        <f>IF(AM12=0,"-",IF(AM12&gt;=AM$6,"B","-"))</f>
        <v>B</v>
      </c>
      <c r="AP13" s="183" t="e">
        <f>IF(AND(OR(#REF!="Brons",#REF!="Brons")),"Brons","-")</f>
        <v>#REF!</v>
      </c>
      <c r="AQ13" s="78">
        <f>COUNTIF(C13:W13,"B")</f>
        <v>0</v>
      </c>
      <c r="AR13" s="67">
        <f>COUNTIF(X13:AO13,"B")</f>
        <v>5</v>
      </c>
      <c r="AS13" s="58" t="b">
        <f>IF(AND(AQ13&gt;=3,AR13&gt;=4),"BRONS")</f>
        <v>0</v>
      </c>
      <c r="AT13" s="59" t="b">
        <f>IF(AND(AQ13&gt;=4,AR13&gt;=3),"BRONS")</f>
        <v>0</v>
      </c>
      <c r="AU13" s="79">
        <f>COUNTIF(C13:W13,"Z")</f>
        <v>0</v>
      </c>
      <c r="AV13" s="67">
        <f>COUNTIF(X13:AO13,"Z")</f>
        <v>5</v>
      </c>
      <c r="AW13" s="58" t="b">
        <f>IF(AND(AU13&gt;=3,AV13&gt;=4),"ZILVER")</f>
        <v>0</v>
      </c>
      <c r="AX13" s="60" t="b">
        <f>IF(AND(AU13&gt;=4,AV13&gt;=3),"ZILVER")</f>
        <v>0</v>
      </c>
      <c r="AY13" s="78">
        <f>COUNTIF(C13:W13,"G")</f>
        <v>0</v>
      </c>
      <c r="AZ13" s="67">
        <f>COUNTIF(X13:AO13,"G")</f>
        <v>3</v>
      </c>
      <c r="BA13" s="58" t="b">
        <f>IF(AND(AY13&gt;=3,AZ13&gt;=4),"GOUD")</f>
        <v>0</v>
      </c>
      <c r="BB13" s="59" t="b">
        <f>IF(AND(AY13&gt;=4,AZ13&gt;=3),"GOUD")</f>
        <v>0</v>
      </c>
    </row>
    <row r="14" spans="1:54" ht="13.5" customHeight="1">
      <c r="A14" s="313" t="s">
        <v>127</v>
      </c>
      <c r="B14" s="154"/>
      <c r="C14" s="251"/>
      <c r="D14" s="252"/>
      <c r="E14" s="253"/>
      <c r="F14" s="252">
        <v>20.3</v>
      </c>
      <c r="G14" s="252"/>
      <c r="H14" s="252"/>
      <c r="I14" s="251"/>
      <c r="J14" s="252"/>
      <c r="K14" s="253"/>
      <c r="L14" s="250"/>
      <c r="M14" s="250"/>
      <c r="N14" s="250"/>
      <c r="O14" s="324">
        <v>226.29</v>
      </c>
      <c r="P14" s="250"/>
      <c r="Q14" s="325"/>
      <c r="R14" s="250"/>
      <c r="S14" s="250"/>
      <c r="T14" s="250"/>
      <c r="U14" s="324"/>
      <c r="V14" s="250"/>
      <c r="W14" s="325"/>
      <c r="X14" s="245"/>
      <c r="Y14" s="245"/>
      <c r="Z14" s="245"/>
      <c r="AA14" s="244"/>
      <c r="AB14" s="245"/>
      <c r="AC14" s="246"/>
      <c r="AD14" s="245"/>
      <c r="AE14" s="245"/>
      <c r="AF14" s="245"/>
      <c r="AG14" s="244"/>
      <c r="AH14" s="245"/>
      <c r="AI14" s="246"/>
      <c r="AJ14" s="245"/>
      <c r="AK14" s="245"/>
      <c r="AL14" s="245"/>
      <c r="AM14" s="244"/>
      <c r="AN14" s="245"/>
      <c r="AO14" s="246"/>
      <c r="AP14" s="301" t="str">
        <f>IF(AND(OR(BA15="GOUD",BB15="GOUD")),"GOUD",IF(AND(OR(AW15="ZILVER",AX15="ZILVER")),"ZILVER",IF(AND(OR(AS15="BRONS",AT15="BRONS")),"BRONS","GROEN")))</f>
        <v>GROEN</v>
      </c>
      <c r="AQ14" s="155"/>
      <c r="AR14" s="156"/>
      <c r="AS14" s="157"/>
      <c r="AT14" s="158"/>
      <c r="AU14" s="159"/>
      <c r="AV14" s="156"/>
      <c r="AW14" s="157"/>
      <c r="AX14" s="159"/>
      <c r="AY14" s="155"/>
      <c r="AZ14" s="156"/>
      <c r="BA14" s="157"/>
      <c r="BB14" s="158"/>
    </row>
    <row r="15" spans="1:54" ht="13.5" customHeight="1" thickBot="1">
      <c r="A15" s="314"/>
      <c r="B15" s="154"/>
      <c r="C15" s="133" t="str">
        <f>IF(C14=0,"-",IF(C14&lt;=C$4,"G","-"))</f>
        <v>-</v>
      </c>
      <c r="D15" s="134" t="str">
        <f>IF(C14=0,"-",IF(C14&lt;=C$5,"Z","-"))</f>
        <v>-</v>
      </c>
      <c r="E15" s="135" t="str">
        <f>IF(C14=0,"-",IF(C14&lt;=C$6,"B","-"))</f>
        <v>-</v>
      </c>
      <c r="F15" s="133" t="str">
        <f>IF(F14=0,"-",IF(F14&lt;=F$4,"G","-"))</f>
        <v>-</v>
      </c>
      <c r="G15" s="134" t="str">
        <f>IF(F14=0,"-",IF(F14&lt;=F$5,"Z","-"))</f>
        <v>-</v>
      </c>
      <c r="H15" s="135" t="str">
        <f>IF(F14=0,"-",IF(F14&lt;=F$6,"B","-"))</f>
        <v>B</v>
      </c>
      <c r="I15" s="133" t="str">
        <f>IF(I14=0,"-",IF(I14&lt;=I$4,"G","-"))</f>
        <v>-</v>
      </c>
      <c r="J15" s="134" t="str">
        <f>IF(I14=0,"-",IF(I14&lt;=I$5,"Z","-"))</f>
        <v>-</v>
      </c>
      <c r="K15" s="135" t="str">
        <f>IF(I14=0,"-",IF(I14&lt;=I$6,"B","-"))</f>
        <v>-</v>
      </c>
      <c r="L15" s="133" t="str">
        <f>IF(L14=0,"-",IF(L14&lt;=L$4,"G","-"))</f>
        <v>-</v>
      </c>
      <c r="M15" s="134" t="str">
        <f>IF(L14=0,"-",IF(L14&lt;=L$5,"Z","-"))</f>
        <v>-</v>
      </c>
      <c r="N15" s="135" t="str">
        <f>IF(L14=0,"-",IF(L14&lt;=L$6,"B","-"))</f>
        <v>-</v>
      </c>
      <c r="O15" s="133" t="str">
        <f>IF(O14=0,"-",IF(O14&lt;=O$4,"G","-"))</f>
        <v>-</v>
      </c>
      <c r="P15" s="134" t="str">
        <f>IF(O14=0,"-",IF(O14&lt;=O$5,"Z","-"))</f>
        <v>Z</v>
      </c>
      <c r="Q15" s="135" t="str">
        <f>IF(O14=0,"-",IF(O14&lt;=O$6,"B","-"))</f>
        <v>B</v>
      </c>
      <c r="R15" s="133" t="str">
        <f>IF(R14=0,"-",IF(R14&lt;=R$4,"G","-"))</f>
        <v>-</v>
      </c>
      <c r="S15" s="134" t="str">
        <f>IF(R14=0,"-",IF(R14&lt;=R$5,"Z","-"))</f>
        <v>-</v>
      </c>
      <c r="T15" s="135" t="str">
        <f>IF(R14=0,"-",IF(R14&lt;=R$6,"B","-"))</f>
        <v>-</v>
      </c>
      <c r="U15" s="133" t="str">
        <f>IF(U14=0,"-",IF(U14&lt;=U$4,"G","-"))</f>
        <v>-</v>
      </c>
      <c r="V15" s="134" t="str">
        <f>IF(U14=0,"-",IF(U14&lt;=U$5,"Z","-"))</f>
        <v>-</v>
      </c>
      <c r="W15" s="135" t="str">
        <f>IF(U14=0,"-",IF(U14&lt;=U$6,"B","-"))</f>
        <v>-</v>
      </c>
      <c r="X15" s="133" t="str">
        <f>IF(X14=0,"-",IF(X14&gt;=X$4,"G","-"))</f>
        <v>-</v>
      </c>
      <c r="Y15" s="134" t="str">
        <f>IF(X14=0,"-",IF(X14&gt;=X$5,"Z","-"))</f>
        <v>-</v>
      </c>
      <c r="Z15" s="135" t="str">
        <f>IF(X14=0,"-",IF(X14&gt;=X$6,"B","-"))</f>
        <v>-</v>
      </c>
      <c r="AA15" s="133" t="str">
        <f>IF(AA14=0,"-",IF(AA14&gt;=AA$4,"G","-"))</f>
        <v>-</v>
      </c>
      <c r="AB15" s="134" t="str">
        <f>IF(AA14=0,"-",IF(AA14&gt;=AA$5,"Z","-"))</f>
        <v>-</v>
      </c>
      <c r="AC15" s="135" t="str">
        <f>IF(AA14=0,"-",IF(AA14&gt;=AA$6,"B","-"))</f>
        <v>-</v>
      </c>
      <c r="AD15" s="133" t="str">
        <f>IF(AD14=0,"-",IF(AD14&gt;=AD$4,"G","-"))</f>
        <v>-</v>
      </c>
      <c r="AE15" s="134" t="str">
        <f>IF(AD14=0,"-",IF(AD14&gt;=AD$5,"Z","-"))</f>
        <v>-</v>
      </c>
      <c r="AF15" s="135" t="str">
        <f>IF(AD14=0,"-",IF(AD14&gt;=AD$6,"B","-"))</f>
        <v>-</v>
      </c>
      <c r="AG15" s="133" t="str">
        <f>IF(AG14=0,"-",IF(AG14&gt;=AG$4,"G","-"))</f>
        <v>-</v>
      </c>
      <c r="AH15" s="134" t="str">
        <f>IF(AG14=0,"-",IF(AG14&gt;=AG$5,"Z","-"))</f>
        <v>-</v>
      </c>
      <c r="AI15" s="135" t="str">
        <f>IF(AG14=0,"-",IF(AG14&gt;=AG$6,"B","-"))</f>
        <v>-</v>
      </c>
      <c r="AJ15" s="133" t="str">
        <f>IF(AJ14=0,"-",IF(AJ14&gt;=AJ$4,"G","-"))</f>
        <v>-</v>
      </c>
      <c r="AK15" s="134" t="str">
        <f>IF(AJ14=0,"-",IF(AJ14&gt;=AJ$5,"Z","-"))</f>
        <v>-</v>
      </c>
      <c r="AL15" s="135" t="str">
        <f>IF(AJ14=0,"-",IF(AJ14&gt;=AJ$6,"B","-"))</f>
        <v>-</v>
      </c>
      <c r="AM15" s="133" t="str">
        <f>IF(AM14=0,"-",IF(AM14&gt;=AM$4,"G","-"))</f>
        <v>-</v>
      </c>
      <c r="AN15" s="134" t="str">
        <f>IF(AM14=0,"-",IF(AM14&gt;=AM$5,"Z","-"))</f>
        <v>-</v>
      </c>
      <c r="AO15" s="135" t="str">
        <f>IF(AM14=0,"-",IF(AM14&gt;=AM$6,"B","-"))</f>
        <v>-</v>
      </c>
      <c r="AP15" s="302" t="e">
        <f>IF(AND(OR(#REF!="Brons",#REF!="Brons")),"Brons","-")</f>
        <v>#REF!</v>
      </c>
      <c r="AQ15" s="160">
        <f>COUNTIF(C15:W15,"B")</f>
        <v>2</v>
      </c>
      <c r="AR15" s="161">
        <f>COUNTIF(X15:AO15,"B")</f>
        <v>0</v>
      </c>
      <c r="AS15" s="162" t="b">
        <f>IF(AND(AQ15&gt;=3,AR15&gt;=4),"BRONS")</f>
        <v>0</v>
      </c>
      <c r="AT15" s="163" t="b">
        <f>IF(AND(AQ15&gt;=4,AR15&gt;=3),"BRONS")</f>
        <v>0</v>
      </c>
      <c r="AU15" s="164">
        <f>COUNTIF(C15:W15,"Z")</f>
        <v>1</v>
      </c>
      <c r="AV15" s="161">
        <f>COUNTIF(X15:AO15,"Z")</f>
        <v>0</v>
      </c>
      <c r="AW15" s="162" t="b">
        <f>IF(AND(AU15&gt;=3,AV15&gt;=4),"ZILVER")</f>
        <v>0</v>
      </c>
      <c r="AX15" s="165" t="b">
        <f>IF(AND(AU15&gt;=4,AV15&gt;=3),"ZILVER")</f>
        <v>0</v>
      </c>
      <c r="AY15" s="160">
        <f>COUNTIF(C15:W15,"G")</f>
        <v>0</v>
      </c>
      <c r="AZ15" s="161">
        <f>COUNTIF(X15:AO15,"G")</f>
        <v>0</v>
      </c>
      <c r="BA15" s="162" t="b">
        <f>IF(AND(AY15&gt;=3,AZ15&gt;=4),"GOUD")</f>
        <v>0</v>
      </c>
      <c r="BB15" s="163" t="b">
        <f>IF(AND(AY15&gt;=4,AZ15&gt;=3),"GOUD")</f>
        <v>0</v>
      </c>
    </row>
    <row r="16" spans="1:54" ht="13.5" customHeight="1">
      <c r="A16" s="373" t="s">
        <v>128</v>
      </c>
      <c r="B16" s="90"/>
      <c r="C16" s="259">
        <v>15.5</v>
      </c>
      <c r="D16" s="260"/>
      <c r="E16" s="261"/>
      <c r="F16" s="260">
        <v>21.5</v>
      </c>
      <c r="G16" s="260"/>
      <c r="H16" s="260"/>
      <c r="I16" s="259"/>
      <c r="J16" s="260"/>
      <c r="K16" s="261"/>
      <c r="L16" s="254"/>
      <c r="M16" s="254"/>
      <c r="N16" s="254"/>
      <c r="O16" s="375">
        <v>309</v>
      </c>
      <c r="P16" s="254"/>
      <c r="Q16" s="376"/>
      <c r="R16" s="254"/>
      <c r="S16" s="254"/>
      <c r="T16" s="254"/>
      <c r="U16" s="375"/>
      <c r="V16" s="254"/>
      <c r="W16" s="376"/>
      <c r="X16" s="256"/>
      <c r="Y16" s="256"/>
      <c r="Z16" s="256"/>
      <c r="AA16" s="255"/>
      <c r="AB16" s="256"/>
      <c r="AC16" s="257"/>
      <c r="AD16" s="256"/>
      <c r="AE16" s="256"/>
      <c r="AF16" s="256"/>
      <c r="AG16" s="255"/>
      <c r="AH16" s="256"/>
      <c r="AI16" s="257"/>
      <c r="AJ16" s="256"/>
      <c r="AK16" s="256"/>
      <c r="AL16" s="256"/>
      <c r="AM16" s="255"/>
      <c r="AN16" s="256"/>
      <c r="AO16" s="257"/>
      <c r="AP16" s="182" t="str">
        <f>IF(AND(OR(BA17="GOUD",BB17="GOUD")),"GOUD",IF(AND(OR(AW17="ZILVER",AX17="ZILVER")),"ZILVER",IF(AND(OR(AS17="BRONS",AT17="BRONS")),"BRONS","GROEN")))</f>
        <v>GROEN</v>
      </c>
      <c r="AQ16" s="63"/>
      <c r="AR16" s="64"/>
      <c r="AS16" s="55"/>
      <c r="AT16" s="65"/>
      <c r="AU16" s="66"/>
      <c r="AV16" s="64"/>
      <c r="AW16" s="55"/>
      <c r="AX16" s="66"/>
      <c r="AY16" s="63"/>
      <c r="AZ16" s="64"/>
      <c r="BA16" s="55"/>
      <c r="BB16" s="65"/>
    </row>
    <row r="17" spans="1:54" ht="13.5" customHeight="1" thickBot="1">
      <c r="A17" s="374"/>
      <c r="B17" s="90"/>
      <c r="C17" s="33" t="str">
        <f>IF(C16=0,"-",IF(C16&lt;=C$4,"G","-"))</f>
        <v>-</v>
      </c>
      <c r="D17" s="34" t="str">
        <f>IF(C16=0,"-",IF(C16&lt;=C$5,"Z","-"))</f>
        <v>-</v>
      </c>
      <c r="E17" s="35" t="str">
        <f>IF(C16=0,"-",IF(C16&lt;=C$6,"B","-"))</f>
        <v>-</v>
      </c>
      <c r="F17" s="33" t="str">
        <f>IF(F16=0,"-",IF(F16&lt;=F$4,"G","-"))</f>
        <v>-</v>
      </c>
      <c r="G17" s="34" t="str">
        <f>IF(F16=0,"-",IF(F16&lt;=F$5,"Z","-"))</f>
        <v>-</v>
      </c>
      <c r="H17" s="35" t="str">
        <f>IF(F16=0,"-",IF(F16&lt;=F$6,"B","-"))</f>
        <v>-</v>
      </c>
      <c r="I17" s="33" t="str">
        <f>IF(I16=0,"-",IF(I16&lt;=I$4,"G","-"))</f>
        <v>-</v>
      </c>
      <c r="J17" s="34" t="str">
        <f>IF(I16=0,"-",IF(I16&lt;=I$5,"Z","-"))</f>
        <v>-</v>
      </c>
      <c r="K17" s="35" t="str">
        <f>IF(I16=0,"-",IF(I16&lt;=I$6,"B","-"))</f>
        <v>-</v>
      </c>
      <c r="L17" s="33" t="str">
        <f>IF(L16=0,"-",IF(L16&lt;=L$4,"G","-"))</f>
        <v>-</v>
      </c>
      <c r="M17" s="34" t="str">
        <f>IF(L16=0,"-",IF(L16&lt;=L$5,"Z","-"))</f>
        <v>-</v>
      </c>
      <c r="N17" s="35" t="str">
        <f>IF(L16=0,"-",IF(L16&lt;=L$6,"B","-"))</f>
        <v>-</v>
      </c>
      <c r="O17" s="33" t="str">
        <f>IF(O16=0,"-",IF(O16&lt;=O$4,"G","-"))</f>
        <v>-</v>
      </c>
      <c r="P17" s="34" t="str">
        <f>IF(O16=0,"-",IF(O16&lt;=O$5,"Z","-"))</f>
        <v>-</v>
      </c>
      <c r="Q17" s="35" t="str">
        <f>IF(O16=0,"-",IF(O16&lt;=O$6,"B","-"))</f>
        <v>-</v>
      </c>
      <c r="R17" s="33" t="str">
        <f>IF(R16=0,"-",IF(R16&lt;=R$4,"G","-"))</f>
        <v>-</v>
      </c>
      <c r="S17" s="34" t="str">
        <f>IF(R16=0,"-",IF(R16&lt;=R$5,"Z","-"))</f>
        <v>-</v>
      </c>
      <c r="T17" s="35" t="str">
        <f>IF(R16=0,"-",IF(R16&lt;=R$6,"B","-"))</f>
        <v>-</v>
      </c>
      <c r="U17" s="33" t="str">
        <f>IF(U16=0,"-",IF(U16&lt;=U$4,"G","-"))</f>
        <v>-</v>
      </c>
      <c r="V17" s="34" t="str">
        <f>IF(U16=0,"-",IF(U16&lt;=U$5,"Z","-"))</f>
        <v>-</v>
      </c>
      <c r="W17" s="35" t="str">
        <f>IF(U16=0,"-",IF(U16&lt;=U$6,"B","-"))</f>
        <v>-</v>
      </c>
      <c r="X17" s="33" t="str">
        <f>IF(X16=0,"-",IF(X16&gt;=X$4,"G","-"))</f>
        <v>-</v>
      </c>
      <c r="Y17" s="34" t="str">
        <f>IF(X16=0,"-",IF(X16&gt;=X$5,"Z","-"))</f>
        <v>-</v>
      </c>
      <c r="Z17" s="35" t="str">
        <f>IF(X16=0,"-",IF(X16&gt;=X$6,"B","-"))</f>
        <v>-</v>
      </c>
      <c r="AA17" s="33" t="str">
        <f>IF(AA16=0,"-",IF(AA16&gt;=AA$4,"G","-"))</f>
        <v>-</v>
      </c>
      <c r="AB17" s="34" t="str">
        <f>IF(AA16=0,"-",IF(AA16&gt;=AA$5,"Z","-"))</f>
        <v>-</v>
      </c>
      <c r="AC17" s="35" t="str">
        <f>IF(AA16=0,"-",IF(AA16&gt;=AA$6,"B","-"))</f>
        <v>-</v>
      </c>
      <c r="AD17" s="33" t="str">
        <f>IF(AD16=0,"-",IF(AD16&gt;=AD$4,"G","-"))</f>
        <v>-</v>
      </c>
      <c r="AE17" s="34" t="str">
        <f>IF(AD16=0,"-",IF(AD16&gt;=AD$5,"Z","-"))</f>
        <v>-</v>
      </c>
      <c r="AF17" s="35" t="str">
        <f>IF(AD16=0,"-",IF(AD16&gt;=AD$6,"B","-"))</f>
        <v>-</v>
      </c>
      <c r="AG17" s="33" t="str">
        <f>IF(AG16=0,"-",IF(AG16&gt;=AG$4,"G","-"))</f>
        <v>-</v>
      </c>
      <c r="AH17" s="34" t="str">
        <f>IF(AG16=0,"-",IF(AG16&gt;=AG$5,"Z","-"))</f>
        <v>-</v>
      </c>
      <c r="AI17" s="35" t="str">
        <f>IF(AG16=0,"-",IF(AG16&gt;=AG$6,"B","-"))</f>
        <v>-</v>
      </c>
      <c r="AJ17" s="33" t="str">
        <f>IF(AJ16=0,"-",IF(AJ16&gt;=AJ$4,"G","-"))</f>
        <v>-</v>
      </c>
      <c r="AK17" s="34" t="str">
        <f>IF(AJ16=0,"-",IF(AJ16&gt;=AJ$5,"Z","-"))</f>
        <v>-</v>
      </c>
      <c r="AL17" s="35" t="str">
        <f>IF(AJ16=0,"-",IF(AJ16&gt;=AJ$6,"B","-"))</f>
        <v>-</v>
      </c>
      <c r="AM17" s="33" t="str">
        <f>IF(AM16=0,"-",IF(AM16&gt;=AM$4,"G","-"))</f>
        <v>-</v>
      </c>
      <c r="AN17" s="34" t="str">
        <f>IF(AM16=0,"-",IF(AM16&gt;=AM$5,"Z","-"))</f>
        <v>-</v>
      </c>
      <c r="AO17" s="35" t="str">
        <f>IF(AM16=0,"-",IF(AM16&gt;=AM$6,"B","-"))</f>
        <v>-</v>
      </c>
      <c r="AP17" s="183" t="e">
        <f>IF(AND(OR(#REF!="Brons",#REF!="Brons")),"Brons","-")</f>
        <v>#REF!</v>
      </c>
      <c r="AQ17" s="78">
        <f>COUNTIF(C17:W17,"B")</f>
        <v>0</v>
      </c>
      <c r="AR17" s="67">
        <f>COUNTIF(X17:AO17,"B")</f>
        <v>0</v>
      </c>
      <c r="AS17" s="58" t="b">
        <f>IF(AND(AQ17&gt;=3,AR17&gt;=4),"BRONS")</f>
        <v>0</v>
      </c>
      <c r="AT17" s="59" t="b">
        <f>IF(AND(AQ17&gt;=4,AR17&gt;=3),"BRONS")</f>
        <v>0</v>
      </c>
      <c r="AU17" s="79">
        <f>COUNTIF(C17:W17,"Z")</f>
        <v>0</v>
      </c>
      <c r="AV17" s="67">
        <f>COUNTIF(X17:AO17,"Z")</f>
        <v>0</v>
      </c>
      <c r="AW17" s="58" t="b">
        <f>IF(AND(AU17&gt;=3,AV17&gt;=4),"ZILVER")</f>
        <v>0</v>
      </c>
      <c r="AX17" s="60" t="b">
        <f>IF(AND(AU17&gt;=4,AV17&gt;=3),"ZILVER")</f>
        <v>0</v>
      </c>
      <c r="AY17" s="78">
        <f>COUNTIF(C17:W17,"G")</f>
        <v>0</v>
      </c>
      <c r="AZ17" s="67">
        <f>COUNTIF(X17:AO17,"G")</f>
        <v>0</v>
      </c>
      <c r="BA17" s="58" t="b">
        <f>IF(AND(AY17&gt;=3,AZ17&gt;=4),"GOUD")</f>
        <v>0</v>
      </c>
      <c r="BB17" s="59" t="b">
        <f>IF(AND(AY17&gt;=4,AZ17&gt;=3),"GOUD")</f>
        <v>0</v>
      </c>
    </row>
    <row r="18" spans="1:54" ht="13.5" customHeight="1">
      <c r="A18" s="373" t="s">
        <v>141</v>
      </c>
      <c r="B18" s="90"/>
      <c r="C18" s="259">
        <v>14.4</v>
      </c>
      <c r="D18" s="260"/>
      <c r="E18" s="261"/>
      <c r="F18" s="260"/>
      <c r="G18" s="260"/>
      <c r="H18" s="260"/>
      <c r="I18" s="259"/>
      <c r="J18" s="260"/>
      <c r="K18" s="261"/>
      <c r="L18" s="254"/>
      <c r="M18" s="254"/>
      <c r="N18" s="254"/>
      <c r="O18" s="375">
        <v>250.01</v>
      </c>
      <c r="P18" s="254"/>
      <c r="Q18" s="376"/>
      <c r="R18" s="254"/>
      <c r="S18" s="254"/>
      <c r="T18" s="254"/>
      <c r="U18" s="375"/>
      <c r="V18" s="254"/>
      <c r="W18" s="376"/>
      <c r="X18" s="256"/>
      <c r="Y18" s="256"/>
      <c r="Z18" s="256"/>
      <c r="AA18" s="255">
        <v>4</v>
      </c>
      <c r="AB18" s="256"/>
      <c r="AC18" s="257"/>
      <c r="AD18" s="256"/>
      <c r="AE18" s="256"/>
      <c r="AF18" s="256"/>
      <c r="AG18" s="255"/>
      <c r="AH18" s="256"/>
      <c r="AI18" s="257"/>
      <c r="AJ18" s="256"/>
      <c r="AK18" s="256"/>
      <c r="AL18" s="256"/>
      <c r="AM18" s="255"/>
      <c r="AN18" s="256"/>
      <c r="AO18" s="257"/>
      <c r="AP18" s="182" t="str">
        <f>IF(AND(OR(BA19="GOUD",BB19="GOUD")),"GOUD",IF(AND(OR(AW19="ZILVER",AX19="ZILVER")),"ZILVER",IF(AND(OR(AS19="BRONS",AT19="BRONS")),"BRONS","GROEN")))</f>
        <v>GROEN</v>
      </c>
      <c r="AQ18" s="63"/>
      <c r="AR18" s="64"/>
      <c r="AS18" s="55"/>
      <c r="AT18" s="65"/>
      <c r="AU18" s="66"/>
      <c r="AV18" s="64"/>
      <c r="AW18" s="55"/>
      <c r="AX18" s="66"/>
      <c r="AY18" s="63"/>
      <c r="AZ18" s="64"/>
      <c r="BA18" s="55"/>
      <c r="BB18" s="65"/>
    </row>
    <row r="19" spans="1:54" ht="13.5" customHeight="1" thickBot="1">
      <c r="A19" s="374"/>
      <c r="B19" s="90"/>
      <c r="C19" s="33" t="str">
        <f>IF(C18=0,"-",IF(C18&lt;=C$4,"G","-"))</f>
        <v>-</v>
      </c>
      <c r="D19" s="34" t="str">
        <f>IF(C18=0,"-",IF(C18&lt;=C$5,"Z","-"))</f>
        <v>-</v>
      </c>
      <c r="E19" s="35" t="str">
        <f>IF(C18=0,"-",IF(C18&lt;=C$6,"B","-"))</f>
        <v>B</v>
      </c>
      <c r="F19" s="33" t="str">
        <f>IF(F18=0,"-",IF(F18&lt;=F$4,"G","-"))</f>
        <v>-</v>
      </c>
      <c r="G19" s="34" t="str">
        <f>IF(F18=0,"-",IF(F18&lt;=F$5,"Z","-"))</f>
        <v>-</v>
      </c>
      <c r="H19" s="35" t="str">
        <f>IF(F18=0,"-",IF(F18&lt;=F$6,"B","-"))</f>
        <v>-</v>
      </c>
      <c r="I19" s="33" t="str">
        <f>IF(I18=0,"-",IF(I18&lt;=I$4,"G","-"))</f>
        <v>-</v>
      </c>
      <c r="J19" s="34" t="str">
        <f>IF(I18=0,"-",IF(I18&lt;=I$5,"Z","-"))</f>
        <v>-</v>
      </c>
      <c r="K19" s="35" t="str">
        <f>IF(I18=0,"-",IF(I18&lt;=I$6,"B","-"))</f>
        <v>-</v>
      </c>
      <c r="L19" s="33" t="str">
        <f>IF(L18=0,"-",IF(L18&lt;=L$4,"G","-"))</f>
        <v>-</v>
      </c>
      <c r="M19" s="34" t="str">
        <f>IF(L18=0,"-",IF(L18&lt;=L$5,"Z","-"))</f>
        <v>-</v>
      </c>
      <c r="N19" s="35" t="str">
        <f>IF(L18=0,"-",IF(L18&lt;=L$6,"B","-"))</f>
        <v>-</v>
      </c>
      <c r="O19" s="33" t="str">
        <f>IF(O18=0,"-",IF(O18&lt;=O$4,"G","-"))</f>
        <v>-</v>
      </c>
      <c r="P19" s="34" t="str">
        <f>IF(O18=0,"-",IF(O18&lt;=O$5,"Z","-"))</f>
        <v>-</v>
      </c>
      <c r="Q19" s="35" t="str">
        <f>IF(O18=0,"-",IF(O18&lt;=O$6,"B","-"))</f>
        <v>-</v>
      </c>
      <c r="R19" s="33" t="str">
        <f>IF(R18=0,"-",IF(R18&lt;=R$4,"G","-"))</f>
        <v>-</v>
      </c>
      <c r="S19" s="34" t="str">
        <f>IF(R18=0,"-",IF(R18&lt;=R$5,"Z","-"))</f>
        <v>-</v>
      </c>
      <c r="T19" s="35" t="str">
        <f>IF(R18=0,"-",IF(R18&lt;=R$6,"B","-"))</f>
        <v>-</v>
      </c>
      <c r="U19" s="33" t="str">
        <f>IF(U18=0,"-",IF(U18&lt;=U$4,"G","-"))</f>
        <v>-</v>
      </c>
      <c r="V19" s="34" t="str">
        <f>IF(U18=0,"-",IF(U18&lt;=U$5,"Z","-"))</f>
        <v>-</v>
      </c>
      <c r="W19" s="35" t="str">
        <f>IF(U18=0,"-",IF(U18&lt;=U$6,"B","-"))</f>
        <v>-</v>
      </c>
      <c r="X19" s="33" t="str">
        <f>IF(X18=0,"-",IF(X18&gt;=X$4,"G","-"))</f>
        <v>-</v>
      </c>
      <c r="Y19" s="34" t="str">
        <f>IF(X18=0,"-",IF(X18&gt;=X$5,"Z","-"))</f>
        <v>-</v>
      </c>
      <c r="Z19" s="35" t="str">
        <f>IF(X18=0,"-",IF(X18&gt;=X$6,"B","-"))</f>
        <v>-</v>
      </c>
      <c r="AA19" s="33" t="str">
        <f>IF(AA18=0,"-",IF(AA18&gt;=AA$4,"G","-"))</f>
        <v>-</v>
      </c>
      <c r="AB19" s="34" t="str">
        <f>IF(AA18=0,"-",IF(AA18&gt;=AA$5,"Z","-"))</f>
        <v>-</v>
      </c>
      <c r="AC19" s="35" t="str">
        <f>IF(AA18=0,"-",IF(AA18&gt;=AA$6,"B","-"))</f>
        <v>B</v>
      </c>
      <c r="AD19" s="33" t="str">
        <f>IF(AD18=0,"-",IF(AD18&gt;=AD$4,"G","-"))</f>
        <v>-</v>
      </c>
      <c r="AE19" s="34" t="str">
        <f>IF(AD18=0,"-",IF(AD18&gt;=AD$5,"Z","-"))</f>
        <v>-</v>
      </c>
      <c r="AF19" s="35" t="str">
        <f>IF(AD18=0,"-",IF(AD18&gt;=AD$6,"B","-"))</f>
        <v>-</v>
      </c>
      <c r="AG19" s="33" t="str">
        <f>IF(AG18=0,"-",IF(AG18&gt;=AG$4,"G","-"))</f>
        <v>-</v>
      </c>
      <c r="AH19" s="34" t="str">
        <f>IF(AG18=0,"-",IF(AG18&gt;=AG$5,"Z","-"))</f>
        <v>-</v>
      </c>
      <c r="AI19" s="35" t="str">
        <f>IF(AG18=0,"-",IF(AG18&gt;=AG$6,"B","-"))</f>
        <v>-</v>
      </c>
      <c r="AJ19" s="33" t="str">
        <f>IF(AJ18=0,"-",IF(AJ18&gt;=AJ$4,"G","-"))</f>
        <v>-</v>
      </c>
      <c r="AK19" s="34" t="str">
        <f>IF(AJ18=0,"-",IF(AJ18&gt;=AJ$5,"Z","-"))</f>
        <v>-</v>
      </c>
      <c r="AL19" s="35" t="str">
        <f>IF(AJ18=0,"-",IF(AJ18&gt;=AJ$6,"B","-"))</f>
        <v>-</v>
      </c>
      <c r="AM19" s="33" t="str">
        <f>IF(AM18=0,"-",IF(AM18&gt;=AM$4,"G","-"))</f>
        <v>-</v>
      </c>
      <c r="AN19" s="34" t="str">
        <f>IF(AM18=0,"-",IF(AM18&gt;=AM$5,"Z","-"))</f>
        <v>-</v>
      </c>
      <c r="AO19" s="35" t="str">
        <f>IF(AM18=0,"-",IF(AM18&gt;=AM$6,"B","-"))</f>
        <v>-</v>
      </c>
      <c r="AP19" s="183" t="e">
        <f>IF(AND(OR(#REF!="Brons",#REF!="Brons")),"Brons","-")</f>
        <v>#REF!</v>
      </c>
      <c r="AQ19" s="78">
        <f>COUNTIF(C19:W19,"B")</f>
        <v>1</v>
      </c>
      <c r="AR19" s="67">
        <f>COUNTIF(X19:AO19,"B")</f>
        <v>1</v>
      </c>
      <c r="AS19" s="58" t="b">
        <f>IF(AND(AQ19&gt;=3,AR19&gt;=4),"BRONS")</f>
        <v>0</v>
      </c>
      <c r="AT19" s="59" t="b">
        <f>IF(AND(AQ19&gt;=4,AR19&gt;=3),"BRONS")</f>
        <v>0</v>
      </c>
      <c r="AU19" s="79">
        <f>COUNTIF(C19:W19,"Z")</f>
        <v>0</v>
      </c>
      <c r="AV19" s="67">
        <f>COUNTIF(X19:AO19,"Z")</f>
        <v>0</v>
      </c>
      <c r="AW19" s="58" t="b">
        <f>IF(AND(AU19&gt;=3,AV19&gt;=4),"ZILVER")</f>
        <v>0</v>
      </c>
      <c r="AX19" s="60" t="b">
        <f>IF(AND(AU19&gt;=4,AV19&gt;=3),"ZILVER")</f>
        <v>0</v>
      </c>
      <c r="AY19" s="78">
        <f>COUNTIF(C19:W19,"G")</f>
        <v>0</v>
      </c>
      <c r="AZ19" s="67">
        <f>COUNTIF(X19:AO19,"G")</f>
        <v>0</v>
      </c>
      <c r="BA19" s="58" t="b">
        <f>IF(AND(AY19&gt;=3,AZ19&gt;=4),"GOUD")</f>
        <v>0</v>
      </c>
      <c r="BB19" s="59" t="b">
        <f>IF(AND(AY19&gt;=4,AZ19&gt;=3),"GOUD")</f>
        <v>0</v>
      </c>
    </row>
    <row r="20" spans="1:54" ht="13.5" customHeight="1">
      <c r="A20" s="373" t="s">
        <v>142</v>
      </c>
      <c r="B20" s="90"/>
      <c r="C20" s="259">
        <v>13.1</v>
      </c>
      <c r="D20" s="260"/>
      <c r="E20" s="261"/>
      <c r="F20" s="260">
        <v>20.8</v>
      </c>
      <c r="G20" s="260"/>
      <c r="H20" s="260"/>
      <c r="I20" s="259">
        <v>19.899999999999999</v>
      </c>
      <c r="J20" s="260"/>
      <c r="K20" s="261"/>
      <c r="L20" s="254"/>
      <c r="M20" s="254"/>
      <c r="N20" s="254"/>
      <c r="O20" s="375"/>
      <c r="P20" s="254"/>
      <c r="Q20" s="376"/>
      <c r="R20" s="254">
        <v>342</v>
      </c>
      <c r="S20" s="254"/>
      <c r="T20" s="254"/>
      <c r="U20" s="375"/>
      <c r="V20" s="254"/>
      <c r="W20" s="376"/>
      <c r="X20" s="256">
        <v>1.4</v>
      </c>
      <c r="Y20" s="256"/>
      <c r="Z20" s="256"/>
      <c r="AA20" s="255">
        <v>4.59</v>
      </c>
      <c r="AB20" s="256"/>
      <c r="AC20" s="257"/>
      <c r="AD20" s="256"/>
      <c r="AE20" s="256"/>
      <c r="AF20" s="256"/>
      <c r="AG20" s="255">
        <v>8.5299999999999994</v>
      </c>
      <c r="AH20" s="256"/>
      <c r="AI20" s="257"/>
      <c r="AJ20" s="256">
        <v>18.72</v>
      </c>
      <c r="AK20" s="256"/>
      <c r="AL20" s="256"/>
      <c r="AM20" s="255">
        <v>19.05</v>
      </c>
      <c r="AN20" s="256"/>
      <c r="AO20" s="257"/>
      <c r="AP20" s="182" t="str">
        <f>IF(AND(OR(BA21="GOUD",BB21="GOUD")),"GOUD",IF(AND(OR(AW21="ZILVER",AX21="ZILVER")),"ZILVER",IF(AND(OR(AS21="BRONS",AT21="BRONS")),"BRONS","GROEN")))</f>
        <v>BRONS</v>
      </c>
      <c r="AQ20" s="137"/>
      <c r="AR20" s="64"/>
      <c r="AS20" s="55"/>
      <c r="AT20" s="139"/>
      <c r="AU20" s="138"/>
      <c r="AV20" s="64"/>
      <c r="AW20" s="55"/>
      <c r="AX20" s="138"/>
      <c r="AY20" s="137"/>
      <c r="AZ20" s="64"/>
      <c r="BA20" s="55"/>
      <c r="BB20" s="139"/>
    </row>
    <row r="21" spans="1:54" ht="13.5" customHeight="1" thickBot="1">
      <c r="A21" s="374"/>
      <c r="B21" s="90"/>
      <c r="C21" s="33" t="str">
        <f>IF(C20=0,"-",IF(C20&lt;=C$4,"G","-"))</f>
        <v>-</v>
      </c>
      <c r="D21" s="34" t="str">
        <f>IF(C20=0,"-",IF(C20&lt;=C$5,"Z","-"))</f>
        <v>Z</v>
      </c>
      <c r="E21" s="35" t="str">
        <f>IF(C20=0,"-",IF(C20&lt;=C$6,"B","-"))</f>
        <v>B</v>
      </c>
      <c r="F21" s="33" t="str">
        <f>IF(F20=0,"-",IF(F20&lt;=F$4,"G","-"))</f>
        <v>-</v>
      </c>
      <c r="G21" s="34" t="str">
        <f>IF(F20=0,"-",IF(F20&lt;=F$5,"Z","-"))</f>
        <v>-</v>
      </c>
      <c r="H21" s="35" t="str">
        <f>IF(F20=0,"-",IF(F20&lt;=F$6,"B","-"))</f>
        <v>B</v>
      </c>
      <c r="I21" s="33" t="str">
        <f>IF(I20=0,"-",IF(I20&lt;=I$4,"G","-"))</f>
        <v>G</v>
      </c>
      <c r="J21" s="34" t="str">
        <f>IF(I20=0,"-",IF(I20&lt;=I$5,"Z","-"))</f>
        <v>Z</v>
      </c>
      <c r="K21" s="35" t="str">
        <f>IF(I20=0,"-",IF(I20&lt;=I$6,"B","-"))</f>
        <v>B</v>
      </c>
      <c r="L21" s="33" t="str">
        <f>IF(L20=0,"-",IF(L20&lt;=L$4,"G","-"))</f>
        <v>-</v>
      </c>
      <c r="M21" s="34" t="str">
        <f>IF(L20=0,"-",IF(L20&lt;=L$5,"Z","-"))</f>
        <v>-</v>
      </c>
      <c r="N21" s="35" t="str">
        <f>IF(L20=0,"-",IF(L20&lt;=L$6,"B","-"))</f>
        <v>-</v>
      </c>
      <c r="O21" s="33" t="str">
        <f>IF(O20=0,"-",IF(O20&lt;=O$4,"G","-"))</f>
        <v>-</v>
      </c>
      <c r="P21" s="34" t="str">
        <f>IF(O20=0,"-",IF(O20&lt;=O$5,"Z","-"))</f>
        <v>-</v>
      </c>
      <c r="Q21" s="35" t="str">
        <f>IF(O20=0,"-",IF(O20&lt;=O$6,"B","-"))</f>
        <v>-</v>
      </c>
      <c r="R21" s="33" t="str">
        <f>IF(R20=0,"-",IF(R20&lt;=R$4,"G","-"))</f>
        <v>-</v>
      </c>
      <c r="S21" s="34" t="str">
        <f>IF(R20=0,"-",IF(R20&lt;=R$5,"Z","-"))</f>
        <v>-</v>
      </c>
      <c r="T21" s="35" t="str">
        <f>IF(R20=0,"-",IF(R20&lt;=R$6,"B","-"))</f>
        <v>B</v>
      </c>
      <c r="U21" s="33" t="str">
        <f>IF(U20=0,"-",IF(U20&lt;=U$4,"G","-"))</f>
        <v>-</v>
      </c>
      <c r="V21" s="34" t="str">
        <f>IF(U20=0,"-",IF(U20&lt;=U$5,"Z","-"))</f>
        <v>-</v>
      </c>
      <c r="W21" s="35" t="str">
        <f>IF(U20=0,"-",IF(U20&lt;=U$6,"B","-"))</f>
        <v>-</v>
      </c>
      <c r="X21" s="33" t="str">
        <f>IF(X20=0,"-",IF(X20&gt;=X$4,"G","-"))</f>
        <v>-</v>
      </c>
      <c r="Y21" s="34" t="str">
        <f>IF(X20=0,"-",IF(X20&gt;=X$5,"Z","-"))</f>
        <v>Z</v>
      </c>
      <c r="Z21" s="35" t="str">
        <f>IF(X20=0,"-",IF(X20&gt;=X$6,"B","-"))</f>
        <v>B</v>
      </c>
      <c r="AA21" s="33" t="str">
        <f>IF(AA20=0,"-",IF(AA20&gt;=AA$4,"G","-"))</f>
        <v>-</v>
      </c>
      <c r="AB21" s="34" t="str">
        <f>IF(AA20=0,"-",IF(AA20&gt;=AA$5,"Z","-"))</f>
        <v>Z</v>
      </c>
      <c r="AC21" s="35" t="str">
        <f>IF(AA20=0,"-",IF(AA20&gt;=AA$6,"B","-"))</f>
        <v>B</v>
      </c>
      <c r="AD21" s="33" t="str">
        <f>IF(AD20=0,"-",IF(AD20&gt;=AD$4,"G","-"))</f>
        <v>-</v>
      </c>
      <c r="AE21" s="34" t="str">
        <f>IF(AD20=0,"-",IF(AD20&gt;=AD$5,"Z","-"))</f>
        <v>-</v>
      </c>
      <c r="AF21" s="35" t="str">
        <f>IF(AD20=0,"-",IF(AD20&gt;=AD$6,"B","-"))</f>
        <v>-</v>
      </c>
      <c r="AG21" s="33" t="str">
        <f>IF(AG20=0,"-",IF(AG20&gt;=AG$4,"G","-"))</f>
        <v>-</v>
      </c>
      <c r="AH21" s="34" t="str">
        <f>IF(AG20=0,"-",IF(AG20&gt;=AG$5,"Z","-"))</f>
        <v>Z</v>
      </c>
      <c r="AI21" s="35" t="str">
        <f>IF(AG20=0,"-",IF(AG20&gt;=AG$6,"B","-"))</f>
        <v>B</v>
      </c>
      <c r="AJ21" s="33" t="str">
        <f>IF(AJ20=0,"-",IF(AJ20&gt;=AJ$4,"G","-"))</f>
        <v>-</v>
      </c>
      <c r="AK21" s="34" t="str">
        <f>IF(AJ20=0,"-",IF(AJ20&gt;=AJ$5,"Z","-"))</f>
        <v>-</v>
      </c>
      <c r="AL21" s="35" t="str">
        <f>IF(AJ20=0,"-",IF(AJ20&gt;=AJ$6,"B","-"))</f>
        <v>B</v>
      </c>
      <c r="AM21" s="33" t="str">
        <f>IF(AM20=0,"-",IF(AM20&gt;=AM$4,"G","-"))</f>
        <v>-</v>
      </c>
      <c r="AN21" s="34" t="str">
        <f>IF(AM20=0,"-",IF(AM20&gt;=AM$5,"Z","-"))</f>
        <v>-</v>
      </c>
      <c r="AO21" s="35" t="str">
        <f>IF(AM20=0,"-",IF(AM20&gt;=AM$6,"B","-"))</f>
        <v>B</v>
      </c>
      <c r="AP21" s="183" t="e">
        <f>IF(AND(OR(#REF!="Brons",#REF!="Brons")),"Brons","-")</f>
        <v>#REF!</v>
      </c>
      <c r="AQ21" s="78">
        <f>COUNTIF(C21:W21,"B")</f>
        <v>4</v>
      </c>
      <c r="AR21" s="67">
        <f>COUNTIF(X21:AO21,"B")</f>
        <v>5</v>
      </c>
      <c r="AS21" s="58" t="str">
        <f>IF(AND(AQ21&gt;=3,AR21&gt;=4),"BRONS")</f>
        <v>BRONS</v>
      </c>
      <c r="AT21" s="59" t="str">
        <f>IF(AND(AQ21&gt;=4,AR21&gt;=3),"BRONS")</f>
        <v>BRONS</v>
      </c>
      <c r="AU21" s="79">
        <f>COUNTIF(C21:W21,"Z")</f>
        <v>2</v>
      </c>
      <c r="AV21" s="67">
        <f>COUNTIF(X21:AO21,"Z")</f>
        <v>3</v>
      </c>
      <c r="AW21" s="58" t="b">
        <f>IF(AND(AU21&gt;=3,AV21&gt;=4),"ZILVER")</f>
        <v>0</v>
      </c>
      <c r="AX21" s="60" t="b">
        <f>IF(AND(AU21&gt;=4,AV21&gt;=3),"ZILVER")</f>
        <v>0</v>
      </c>
      <c r="AY21" s="78">
        <f>COUNTIF(C21:W21,"G")</f>
        <v>1</v>
      </c>
      <c r="AZ21" s="67">
        <f>COUNTIF(X21:AO21,"G")</f>
        <v>0</v>
      </c>
      <c r="BA21" s="58" t="b">
        <f>IF(AND(AY21&gt;=3,AZ21&gt;=4),"GOUD")</f>
        <v>0</v>
      </c>
      <c r="BB21" s="59" t="b">
        <f>IF(AND(AY21&gt;=4,AZ21&gt;=3),"GOUD")</f>
        <v>0</v>
      </c>
    </row>
    <row r="22" spans="1:54" ht="13.5" customHeight="1">
      <c r="A22" s="313" t="s">
        <v>145</v>
      </c>
      <c r="B22" s="154">
        <v>12.9</v>
      </c>
      <c r="C22" s="251">
        <v>12.2</v>
      </c>
      <c r="D22" s="252"/>
      <c r="E22" s="253"/>
      <c r="F22" s="252">
        <v>16.5</v>
      </c>
      <c r="G22" s="252"/>
      <c r="H22" s="252"/>
      <c r="I22" s="251">
        <v>19.2</v>
      </c>
      <c r="J22" s="252"/>
      <c r="K22" s="253"/>
      <c r="L22" s="250"/>
      <c r="M22" s="250"/>
      <c r="N22" s="250"/>
      <c r="O22" s="324">
        <v>213.95</v>
      </c>
      <c r="P22" s="250"/>
      <c r="Q22" s="325"/>
      <c r="R22" s="250">
        <v>308</v>
      </c>
      <c r="S22" s="250"/>
      <c r="T22" s="250"/>
      <c r="U22" s="324"/>
      <c r="V22" s="250"/>
      <c r="W22" s="325"/>
      <c r="X22" s="245">
        <v>1.45</v>
      </c>
      <c r="Y22" s="245"/>
      <c r="Z22" s="245"/>
      <c r="AA22" s="244">
        <v>4.55</v>
      </c>
      <c r="AB22" s="245"/>
      <c r="AC22" s="246"/>
      <c r="AD22" s="245"/>
      <c r="AE22" s="245"/>
      <c r="AF22" s="245"/>
      <c r="AG22" s="244">
        <v>6.73</v>
      </c>
      <c r="AH22" s="245"/>
      <c r="AI22" s="246"/>
      <c r="AJ22" s="245">
        <v>16.03</v>
      </c>
      <c r="AK22" s="245"/>
      <c r="AL22" s="245"/>
      <c r="AM22" s="244">
        <v>18.93</v>
      </c>
      <c r="AN22" s="245"/>
      <c r="AO22" s="246"/>
      <c r="AP22" s="301" t="str">
        <f>IF(AND(OR(BA23="GOUD",BB23="GOUD")),"GOUD",IF(AND(OR(AW23="ZILVER",AX23="ZILVER")),"ZILVER",IF(AND(OR(AS23="BRONS",AT23="BRONS")),"BRONS","GROEN")))</f>
        <v>BRONS</v>
      </c>
      <c r="AQ22" s="155"/>
      <c r="AR22" s="156"/>
      <c r="AS22" s="157"/>
      <c r="AT22" s="158"/>
      <c r="AU22" s="159"/>
      <c r="AV22" s="156"/>
      <c r="AW22" s="157"/>
      <c r="AX22" s="159"/>
      <c r="AY22" s="155"/>
      <c r="AZ22" s="156"/>
      <c r="BA22" s="157"/>
      <c r="BB22" s="158"/>
    </row>
    <row r="23" spans="1:54" ht="13.5" customHeight="1" thickBot="1">
      <c r="A23" s="314"/>
      <c r="B23" s="154"/>
      <c r="C23" s="133" t="str">
        <f>IF(C22=0,"-",IF(C22&lt;=C$4,"G","-"))</f>
        <v>G</v>
      </c>
      <c r="D23" s="134" t="str">
        <f>IF(C22=0,"-",IF(C22&lt;=C$5,"Z","-"))</f>
        <v>Z</v>
      </c>
      <c r="E23" s="135" t="str">
        <f>IF(C22=0,"-",IF(C22&lt;=C$6,"B","-"))</f>
        <v>B</v>
      </c>
      <c r="F23" s="133" t="str">
        <f>IF(F22=0,"-",IF(F22&lt;=F$4,"G","-"))</f>
        <v>G</v>
      </c>
      <c r="G23" s="134" t="str">
        <f>IF(F22=0,"-",IF(F22&lt;=F$5,"Z","-"))</f>
        <v>Z</v>
      </c>
      <c r="H23" s="135" t="str">
        <f>IF(F22=0,"-",IF(F22&lt;=F$6,"B","-"))</f>
        <v>B</v>
      </c>
      <c r="I23" s="133" t="str">
        <f>IF(I22=0,"-",IF(I22&lt;=I$4,"G","-"))</f>
        <v>G</v>
      </c>
      <c r="J23" s="134" t="str">
        <f>IF(I22=0,"-",IF(I22&lt;=I$5,"Z","-"))</f>
        <v>Z</v>
      </c>
      <c r="K23" s="135" t="str">
        <f>IF(I22=0,"-",IF(I22&lt;=I$6,"B","-"))</f>
        <v>B</v>
      </c>
      <c r="L23" s="133" t="str">
        <f>IF(L22=0,"-",IF(L22&lt;=L$4,"G","-"))</f>
        <v>-</v>
      </c>
      <c r="M23" s="134" t="str">
        <f>IF(L22=0,"-",IF(L22&lt;=L$5,"Z","-"))</f>
        <v>-</v>
      </c>
      <c r="N23" s="135" t="str">
        <f>IF(L22=0,"-",IF(L22&lt;=L$6,"B","-"))</f>
        <v>-</v>
      </c>
      <c r="O23" s="133" t="str">
        <f>IF(O22=0,"-",IF(O22&lt;=O$4,"G","-"))</f>
        <v>G</v>
      </c>
      <c r="P23" s="134" t="str">
        <f>IF(O22=0,"-",IF(O22&lt;=O$5,"Z","-"))</f>
        <v>Z</v>
      </c>
      <c r="Q23" s="135" t="str">
        <f>IF(O22=0,"-",IF(O22&lt;=O$6,"B","-"))</f>
        <v>B</v>
      </c>
      <c r="R23" s="133" t="str">
        <f>IF(R22=0,"-",IF(R22&lt;=R$4,"G","-"))</f>
        <v>-</v>
      </c>
      <c r="S23" s="134" t="str">
        <f>IF(R22=0,"-",IF(R22&lt;=R$5,"Z","-"))</f>
        <v>Z</v>
      </c>
      <c r="T23" s="135" t="str">
        <f>IF(R22=0,"-",IF(R22&lt;=R$6,"B","-"))</f>
        <v>B</v>
      </c>
      <c r="U23" s="133" t="str">
        <f>IF(U22=0,"-",IF(U22&lt;=U$4,"G","-"))</f>
        <v>-</v>
      </c>
      <c r="V23" s="134" t="str">
        <f>IF(U22=0,"-",IF(U22&lt;=U$5,"Z","-"))</f>
        <v>-</v>
      </c>
      <c r="W23" s="135" t="str">
        <f>IF(U22=0,"-",IF(U22&lt;=U$6,"B","-"))</f>
        <v>-</v>
      </c>
      <c r="X23" s="133" t="str">
        <f>IF(X22=0,"-",IF(X22&gt;=X$4,"G","-"))</f>
        <v>-</v>
      </c>
      <c r="Y23" s="134" t="str">
        <f>IF(X22=0,"-",IF(X22&gt;=X$5,"Z","-"))</f>
        <v>Z</v>
      </c>
      <c r="Z23" s="135" t="str">
        <f>IF(X22=0,"-",IF(X22&gt;=X$6,"B","-"))</f>
        <v>B</v>
      </c>
      <c r="AA23" s="133" t="str">
        <f>IF(AA22=0,"-",IF(AA22&gt;=AA$4,"G","-"))</f>
        <v>-</v>
      </c>
      <c r="AB23" s="134" t="str">
        <f>IF(AA22=0,"-",IF(AA22&gt;=AA$5,"Z","-"))</f>
        <v>Z</v>
      </c>
      <c r="AC23" s="135" t="str">
        <f>IF(AA22=0,"-",IF(AA22&gt;=AA$6,"B","-"))</f>
        <v>B</v>
      </c>
      <c r="AD23" s="133" t="str">
        <f>IF(AD22=0,"-",IF(AD22&gt;=AD$4,"G","-"))</f>
        <v>-</v>
      </c>
      <c r="AE23" s="134" t="str">
        <f>IF(AD22=0,"-",IF(AD22&gt;=AD$5,"Z","-"))</f>
        <v>-</v>
      </c>
      <c r="AF23" s="135" t="str">
        <f>IF(AD22=0,"-",IF(AD22&gt;=AD$6,"B","-"))</f>
        <v>-</v>
      </c>
      <c r="AG23" s="133" t="str">
        <f>IF(AG22=0,"-",IF(AG22&gt;=AG$4,"G","-"))</f>
        <v>-</v>
      </c>
      <c r="AH23" s="134" t="str">
        <f>IF(AG22=0,"-",IF(AG22&gt;=AG$5,"Z","-"))</f>
        <v>-</v>
      </c>
      <c r="AI23" s="135" t="str">
        <f>IF(AG22=0,"-",IF(AG22&gt;=AG$6,"B","-"))</f>
        <v>-</v>
      </c>
      <c r="AJ23" s="133" t="str">
        <f>IF(AJ22=0,"-",IF(AJ22&gt;=AJ$4,"G","-"))</f>
        <v>-</v>
      </c>
      <c r="AK23" s="134" t="str">
        <f>IF(AJ22=0,"-",IF(AJ22&gt;=AJ$5,"Z","-"))</f>
        <v>-</v>
      </c>
      <c r="AL23" s="135" t="str">
        <f>IF(AJ22=0,"-",IF(AJ22&gt;=AJ$6,"B","-"))</f>
        <v>B</v>
      </c>
      <c r="AM23" s="133" t="str">
        <f>IF(AM22=0,"-",IF(AM22&gt;=AM$4,"G","-"))</f>
        <v>-</v>
      </c>
      <c r="AN23" s="134" t="str">
        <f>IF(AM22=0,"-",IF(AM22&gt;=AM$5,"Z","-"))</f>
        <v>-</v>
      </c>
      <c r="AO23" s="135" t="str">
        <f>IF(AM22=0,"-",IF(AM22&gt;=AM$6,"B","-"))</f>
        <v>B</v>
      </c>
      <c r="AP23" s="302" t="e">
        <f>IF(AND(OR(#REF!="Brons",#REF!="Brons")),"Brons","-")</f>
        <v>#REF!</v>
      </c>
      <c r="AQ23" s="160">
        <f>COUNTIF(C23:W23,"B")</f>
        <v>5</v>
      </c>
      <c r="AR23" s="161">
        <f>COUNTIF(X23:AO23,"B")</f>
        <v>4</v>
      </c>
      <c r="AS23" s="162" t="str">
        <f>IF(AND(AQ23&gt;=3,AR23&gt;=4),"BRONS")</f>
        <v>BRONS</v>
      </c>
      <c r="AT23" s="163" t="str">
        <f>IF(AND(AQ23&gt;=4,AR23&gt;=3),"BRONS")</f>
        <v>BRONS</v>
      </c>
      <c r="AU23" s="164">
        <f>COUNTIF(C23:W23,"Z")</f>
        <v>5</v>
      </c>
      <c r="AV23" s="161">
        <f>COUNTIF(X23:AO23,"Z")</f>
        <v>2</v>
      </c>
      <c r="AW23" s="162" t="b">
        <f>IF(AND(AU23&gt;=3,AV23&gt;=4),"ZILVER")</f>
        <v>0</v>
      </c>
      <c r="AX23" s="165" t="b">
        <f>IF(AND(AU23&gt;=4,AV23&gt;=3),"ZILVER")</f>
        <v>0</v>
      </c>
      <c r="AY23" s="160">
        <f>COUNTIF(C23:W23,"G")</f>
        <v>4</v>
      </c>
      <c r="AZ23" s="161">
        <f>COUNTIF(X23:AO23,"G")</f>
        <v>0</v>
      </c>
      <c r="BA23" s="162" t="b">
        <f>IF(AND(AY23&gt;=3,AZ23&gt;=4),"GOUD")</f>
        <v>0</v>
      </c>
      <c r="BB23" s="163" t="b">
        <f>IF(AND(AY23&gt;=4,AZ23&gt;=3),"GOUD")</f>
        <v>0</v>
      </c>
    </row>
    <row r="24" spans="1:54" ht="13.5" customHeight="1">
      <c r="A24" s="373" t="s">
        <v>157</v>
      </c>
      <c r="B24" s="90"/>
      <c r="C24" s="259">
        <v>16.5</v>
      </c>
      <c r="D24" s="260"/>
      <c r="E24" s="261"/>
      <c r="F24" s="260">
        <v>23.9</v>
      </c>
      <c r="G24" s="260"/>
      <c r="H24" s="260"/>
      <c r="I24" s="259">
        <v>25.2</v>
      </c>
      <c r="J24" s="260"/>
      <c r="K24" s="261"/>
      <c r="L24" s="254"/>
      <c r="M24" s="254"/>
      <c r="N24" s="254"/>
      <c r="O24" s="375"/>
      <c r="P24" s="254"/>
      <c r="Q24" s="376"/>
      <c r="R24" s="254">
        <v>357</v>
      </c>
      <c r="S24" s="254"/>
      <c r="T24" s="254"/>
      <c r="U24" s="375"/>
      <c r="V24" s="254"/>
      <c r="W24" s="376"/>
      <c r="X24" s="256">
        <v>1.25</v>
      </c>
      <c r="Y24" s="256"/>
      <c r="Z24" s="256"/>
      <c r="AA24" s="255">
        <v>3.43</v>
      </c>
      <c r="AB24" s="256"/>
      <c r="AC24" s="257"/>
      <c r="AD24" s="256"/>
      <c r="AE24" s="256"/>
      <c r="AF24" s="256"/>
      <c r="AG24" s="255">
        <v>5.41</v>
      </c>
      <c r="AH24" s="256"/>
      <c r="AI24" s="257"/>
      <c r="AJ24" s="256">
        <v>13</v>
      </c>
      <c r="AK24" s="256"/>
      <c r="AL24" s="256"/>
      <c r="AM24" s="255">
        <v>15.44</v>
      </c>
      <c r="AN24" s="256"/>
      <c r="AO24" s="257"/>
      <c r="AP24" s="182" t="str">
        <f>IF(AND(OR(BA25="GOUD",BB25="GOUD")),"GOUD",IF(AND(OR(AW25="ZILVER",AX25="ZILVER")),"ZILVER",IF(AND(OR(AS25="BRONS",AT25="BRONS")),"BRONS","GROEN")))</f>
        <v>GROEN</v>
      </c>
      <c r="AQ24" s="142"/>
      <c r="AR24" s="64"/>
      <c r="AS24" s="55"/>
      <c r="AT24" s="144"/>
      <c r="AU24" s="143"/>
      <c r="AV24" s="64"/>
      <c r="AW24" s="55"/>
      <c r="AX24" s="143"/>
      <c r="AY24" s="142"/>
      <c r="AZ24" s="64"/>
      <c r="BA24" s="55"/>
      <c r="BB24" s="144"/>
    </row>
    <row r="25" spans="1:54" ht="13.5" customHeight="1" thickBot="1">
      <c r="A25" s="374"/>
      <c r="B25" s="90"/>
      <c r="C25" s="33" t="str">
        <f>IF(C24=0,"-",IF(C24&lt;=C$4,"G","-"))</f>
        <v>-</v>
      </c>
      <c r="D25" s="34" t="str">
        <f>IF(C24=0,"-",IF(C24&lt;=C$5,"Z","-"))</f>
        <v>-</v>
      </c>
      <c r="E25" s="35" t="str">
        <f>IF(C24=0,"-",IF(C24&lt;=C$6,"B","-"))</f>
        <v>-</v>
      </c>
      <c r="F25" s="33" t="str">
        <f>IF(F24=0,"-",IF(F24&lt;=F$4,"G","-"))</f>
        <v>-</v>
      </c>
      <c r="G25" s="34" t="str">
        <f>IF(F24=0,"-",IF(F24&lt;=F$5,"Z","-"))</f>
        <v>-</v>
      </c>
      <c r="H25" s="35" t="str">
        <f>IF(F24=0,"-",IF(F24&lt;=F$6,"B","-"))</f>
        <v>-</v>
      </c>
      <c r="I25" s="33" t="str">
        <f>IF(I24=0,"-",IF(I24&lt;=I$4,"G","-"))</f>
        <v>-</v>
      </c>
      <c r="J25" s="34" t="str">
        <f>IF(I24=0,"-",IF(I24&lt;=I$5,"Z","-"))</f>
        <v>-</v>
      </c>
      <c r="K25" s="35" t="str">
        <f>IF(I24=0,"-",IF(I24&lt;=I$6,"B","-"))</f>
        <v>-</v>
      </c>
      <c r="L25" s="33" t="str">
        <f>IF(L24=0,"-",IF(L24&lt;=L$4,"G","-"))</f>
        <v>-</v>
      </c>
      <c r="M25" s="34" t="str">
        <f>IF(L24=0,"-",IF(L24&lt;=L$5,"Z","-"))</f>
        <v>-</v>
      </c>
      <c r="N25" s="35" t="str">
        <f>IF(L24=0,"-",IF(L24&lt;=L$6,"B","-"))</f>
        <v>-</v>
      </c>
      <c r="O25" s="33" t="str">
        <f>IF(O24=0,"-",IF(O24&lt;=O$4,"G","-"))</f>
        <v>-</v>
      </c>
      <c r="P25" s="34" t="str">
        <f>IF(O24=0,"-",IF(O24&lt;=O$5,"Z","-"))</f>
        <v>-</v>
      </c>
      <c r="Q25" s="35" t="str">
        <f>IF(O24=0,"-",IF(O24&lt;=O$6,"B","-"))</f>
        <v>-</v>
      </c>
      <c r="R25" s="33" t="str">
        <f>IF(R24=0,"-",IF(R24&lt;=R$4,"G","-"))</f>
        <v>-</v>
      </c>
      <c r="S25" s="34" t="str">
        <f>IF(R24=0,"-",IF(R24&lt;=R$5,"Z","-"))</f>
        <v>-</v>
      </c>
      <c r="T25" s="35" t="str">
        <f>IF(R24=0,"-",IF(R24&lt;=R$6,"B","-"))</f>
        <v>B</v>
      </c>
      <c r="U25" s="33" t="str">
        <f>IF(U24=0,"-",IF(U24&lt;=U$4,"G","-"))</f>
        <v>-</v>
      </c>
      <c r="V25" s="34" t="str">
        <f>IF(U24=0,"-",IF(U24&lt;=U$5,"Z","-"))</f>
        <v>-</v>
      </c>
      <c r="W25" s="35" t="str">
        <f>IF(U24=0,"-",IF(U24&lt;=U$6,"B","-"))</f>
        <v>-</v>
      </c>
      <c r="X25" s="33" t="str">
        <f>IF(X24=0,"-",IF(X24&gt;=X$4,"G","-"))</f>
        <v>-</v>
      </c>
      <c r="Y25" s="34" t="str">
        <f>IF(X24=0,"-",IF(X24&gt;=X$5,"Z","-"))</f>
        <v>-</v>
      </c>
      <c r="Z25" s="35" t="str">
        <f>IF(X24=0,"-",IF(X24&gt;=X$6,"B","-"))</f>
        <v>B</v>
      </c>
      <c r="AA25" s="33" t="str">
        <f>IF(AA24=0,"-",IF(AA24&gt;=AA$4,"G","-"))</f>
        <v>-</v>
      </c>
      <c r="AB25" s="34" t="str">
        <f>IF(AA24=0,"-",IF(AA24&gt;=AA$5,"Z","-"))</f>
        <v>-</v>
      </c>
      <c r="AC25" s="35" t="str">
        <f>IF(AA24=0,"-",IF(AA24&gt;=AA$6,"B","-"))</f>
        <v>-</v>
      </c>
      <c r="AD25" s="33" t="str">
        <f>IF(AD24=0,"-",IF(AD24&gt;=AD$4,"G","-"))</f>
        <v>-</v>
      </c>
      <c r="AE25" s="34" t="str">
        <f>IF(AD24=0,"-",IF(AD24&gt;=AD$5,"Z","-"))</f>
        <v>-</v>
      </c>
      <c r="AF25" s="35" t="str">
        <f>IF(AD24=0,"-",IF(AD24&gt;=AD$6,"B","-"))</f>
        <v>-</v>
      </c>
      <c r="AG25" s="33" t="str">
        <f>IF(AG24=0,"-",IF(AG24&gt;=AG$4,"G","-"))</f>
        <v>-</v>
      </c>
      <c r="AH25" s="34" t="str">
        <f>IF(AG24=0,"-",IF(AG24&gt;=AG$5,"Z","-"))</f>
        <v>-</v>
      </c>
      <c r="AI25" s="35" t="str">
        <f>IF(AG24=0,"-",IF(AG24&gt;=AG$6,"B","-"))</f>
        <v>-</v>
      </c>
      <c r="AJ25" s="33" t="str">
        <f>IF(AJ24=0,"-",IF(AJ24&gt;=AJ$4,"G","-"))</f>
        <v>-</v>
      </c>
      <c r="AK25" s="34" t="str">
        <f>IF(AJ24=0,"-",IF(AJ24&gt;=AJ$5,"Z","-"))</f>
        <v>-</v>
      </c>
      <c r="AL25" s="35" t="str">
        <f>IF(AJ24=0,"-",IF(AJ24&gt;=AJ$6,"B","-"))</f>
        <v>-</v>
      </c>
      <c r="AM25" s="33" t="str">
        <f>IF(AM24=0,"-",IF(AM24&gt;=AM$4,"G","-"))</f>
        <v>-</v>
      </c>
      <c r="AN25" s="34" t="str">
        <f>IF(AM24=0,"-",IF(AM24&gt;=AM$5,"Z","-"))</f>
        <v>-</v>
      </c>
      <c r="AO25" s="35" t="str">
        <f>IF(AM24=0,"-",IF(AM24&gt;=AM$6,"B","-"))</f>
        <v>-</v>
      </c>
      <c r="AP25" s="183" t="e">
        <f>IF(AND(OR(#REF!="Brons",#REF!="Brons")),"Brons","-")</f>
        <v>#REF!</v>
      </c>
      <c r="AQ25" s="78">
        <f>COUNTIF(C25:W25,"B")</f>
        <v>1</v>
      </c>
      <c r="AR25" s="67">
        <f>COUNTIF(X25:AO25,"B")</f>
        <v>1</v>
      </c>
      <c r="AS25" s="58" t="b">
        <f>IF(AND(AQ25&gt;=3,AR25&gt;=4),"BRONS")</f>
        <v>0</v>
      </c>
      <c r="AT25" s="59" t="b">
        <f>IF(AND(AQ25&gt;=4,AR25&gt;=3),"BRONS")</f>
        <v>0</v>
      </c>
      <c r="AU25" s="79">
        <f>COUNTIF(C25:W25,"Z")</f>
        <v>0</v>
      </c>
      <c r="AV25" s="67">
        <f>COUNTIF(X25:AO25,"Z")</f>
        <v>0</v>
      </c>
      <c r="AW25" s="58" t="b">
        <f>IF(AND(AU25&gt;=3,AV25&gt;=4),"ZILVER")</f>
        <v>0</v>
      </c>
      <c r="AX25" s="60" t="b">
        <f>IF(AND(AU25&gt;=4,AV25&gt;=3),"ZILVER")</f>
        <v>0</v>
      </c>
      <c r="AY25" s="78">
        <f>COUNTIF(C25:W25,"G")</f>
        <v>0</v>
      </c>
      <c r="AZ25" s="67">
        <f>COUNTIF(X25:AO25,"G")</f>
        <v>0</v>
      </c>
      <c r="BA25" s="58" t="b">
        <f>IF(AND(AY25&gt;=3,AZ25&gt;=4),"GOUD")</f>
        <v>0</v>
      </c>
      <c r="BB25" s="59" t="b">
        <f>IF(AND(AY25&gt;=4,AZ25&gt;=3),"GOUD")</f>
        <v>0</v>
      </c>
    </row>
    <row r="26" spans="1:54" ht="13.5" customHeight="1">
      <c r="A26" s="373"/>
      <c r="B26" s="90"/>
      <c r="C26" s="259"/>
      <c r="D26" s="260"/>
      <c r="E26" s="261"/>
      <c r="F26" s="260"/>
      <c r="G26" s="260"/>
      <c r="H26" s="260"/>
      <c r="I26" s="259"/>
      <c r="J26" s="260"/>
      <c r="K26" s="261"/>
      <c r="L26" s="254"/>
      <c r="M26" s="254"/>
      <c r="N26" s="254"/>
      <c r="O26" s="375"/>
      <c r="P26" s="254"/>
      <c r="Q26" s="376"/>
      <c r="R26" s="254"/>
      <c r="S26" s="254"/>
      <c r="T26" s="254"/>
      <c r="U26" s="375"/>
      <c r="V26" s="254"/>
      <c r="W26" s="376"/>
      <c r="X26" s="256"/>
      <c r="Y26" s="256"/>
      <c r="Z26" s="256"/>
      <c r="AA26" s="255"/>
      <c r="AB26" s="256"/>
      <c r="AC26" s="257"/>
      <c r="AD26" s="256"/>
      <c r="AE26" s="256"/>
      <c r="AF26" s="256"/>
      <c r="AG26" s="255"/>
      <c r="AH26" s="256"/>
      <c r="AI26" s="257"/>
      <c r="AJ26" s="256"/>
      <c r="AK26" s="256"/>
      <c r="AL26" s="256"/>
      <c r="AM26" s="255"/>
      <c r="AN26" s="256"/>
      <c r="AO26" s="257"/>
      <c r="AP26" s="182" t="str">
        <f>IF(AND(OR(BA27="GOUD",BB27="GOUD")),"GOUD",IF(AND(OR(AW27="ZILVER",AX27="ZILVER")),"ZILVER",IF(AND(OR(AS27="BRONS",AT27="BRONS")),"BRONS","GROEN")))</f>
        <v>GROEN</v>
      </c>
      <c r="AQ26" s="142"/>
      <c r="AR26" s="64"/>
      <c r="AS26" s="55"/>
      <c r="AT26" s="144"/>
      <c r="AU26" s="143"/>
      <c r="AV26" s="64"/>
      <c r="AW26" s="55"/>
      <c r="AX26" s="143"/>
      <c r="AY26" s="142"/>
      <c r="AZ26" s="64"/>
      <c r="BA26" s="55"/>
      <c r="BB26" s="144"/>
    </row>
    <row r="27" spans="1:54" ht="13.5" customHeight="1" thickBot="1">
      <c r="A27" s="374"/>
      <c r="B27" s="90"/>
      <c r="C27" s="33" t="str">
        <f>IF(C26=0,"-",IF(C26&lt;=C$4,"G","-"))</f>
        <v>-</v>
      </c>
      <c r="D27" s="34" t="str">
        <f>IF(C26=0,"-",IF(C26&lt;=C$5,"Z","-"))</f>
        <v>-</v>
      </c>
      <c r="E27" s="35" t="str">
        <f>IF(C26=0,"-",IF(C26&lt;=C$6,"B","-"))</f>
        <v>-</v>
      </c>
      <c r="F27" s="33" t="str">
        <f>IF(F26=0,"-",IF(F26&lt;=F$4,"G","-"))</f>
        <v>-</v>
      </c>
      <c r="G27" s="34" t="str">
        <f>IF(F26=0,"-",IF(F26&lt;=F$5,"Z","-"))</f>
        <v>-</v>
      </c>
      <c r="H27" s="35" t="str">
        <f>IF(F26=0,"-",IF(F26&lt;=F$6,"B","-"))</f>
        <v>-</v>
      </c>
      <c r="I27" s="33" t="str">
        <f>IF(I26=0,"-",IF(I26&lt;=I$4,"G","-"))</f>
        <v>-</v>
      </c>
      <c r="J27" s="34" t="str">
        <f>IF(I26=0,"-",IF(I26&lt;=I$5,"Z","-"))</f>
        <v>-</v>
      </c>
      <c r="K27" s="35" t="str">
        <f>IF(I26=0,"-",IF(I26&lt;=I$6,"B","-"))</f>
        <v>-</v>
      </c>
      <c r="L27" s="33" t="str">
        <f>IF(L26=0,"-",IF(L26&lt;=L$4,"G","-"))</f>
        <v>-</v>
      </c>
      <c r="M27" s="34" t="str">
        <f>IF(L26=0,"-",IF(L26&lt;=L$5,"Z","-"))</f>
        <v>-</v>
      </c>
      <c r="N27" s="35" t="str">
        <f>IF(L26=0,"-",IF(L26&lt;=L$6,"B","-"))</f>
        <v>-</v>
      </c>
      <c r="O27" s="33" t="str">
        <f>IF(O26=0,"-",IF(O26&lt;=O$4,"G","-"))</f>
        <v>-</v>
      </c>
      <c r="P27" s="34" t="str">
        <f>IF(O26=0,"-",IF(O26&lt;=O$5,"Z","-"))</f>
        <v>-</v>
      </c>
      <c r="Q27" s="35" t="str">
        <f>IF(O26=0,"-",IF(O26&lt;=O$6,"B","-"))</f>
        <v>-</v>
      </c>
      <c r="R27" s="33" t="str">
        <f>IF(R26=0,"-",IF(R26&lt;=R$4,"G","-"))</f>
        <v>-</v>
      </c>
      <c r="S27" s="34" t="str">
        <f>IF(R26=0,"-",IF(R26&lt;=R$5,"Z","-"))</f>
        <v>-</v>
      </c>
      <c r="T27" s="35" t="str">
        <f>IF(R26=0,"-",IF(R26&lt;=R$6,"B","-"))</f>
        <v>-</v>
      </c>
      <c r="U27" s="33" t="str">
        <f>IF(U26=0,"-",IF(U26&lt;=U$4,"G","-"))</f>
        <v>-</v>
      </c>
      <c r="V27" s="34" t="str">
        <f>IF(U26=0,"-",IF(U26&lt;=U$5,"Z","-"))</f>
        <v>-</v>
      </c>
      <c r="W27" s="35" t="str">
        <f>IF(U26=0,"-",IF(U26&lt;=U$6,"B","-"))</f>
        <v>-</v>
      </c>
      <c r="X27" s="33" t="str">
        <f>IF(X26=0,"-",IF(X26&gt;=X$4,"G","-"))</f>
        <v>-</v>
      </c>
      <c r="Y27" s="34" t="str">
        <f>IF(X26=0,"-",IF(X26&gt;=X$5,"Z","-"))</f>
        <v>-</v>
      </c>
      <c r="Z27" s="35" t="str">
        <f>IF(X26=0,"-",IF(X26&gt;=X$6,"B","-"))</f>
        <v>-</v>
      </c>
      <c r="AA27" s="33" t="str">
        <f>IF(AA26=0,"-",IF(AA26&gt;=AA$4,"G","-"))</f>
        <v>-</v>
      </c>
      <c r="AB27" s="34" t="str">
        <f>IF(AA26=0,"-",IF(AA26&gt;=AA$5,"Z","-"))</f>
        <v>-</v>
      </c>
      <c r="AC27" s="35" t="str">
        <f>IF(AA26=0,"-",IF(AA26&gt;=AA$6,"B","-"))</f>
        <v>-</v>
      </c>
      <c r="AD27" s="33" t="str">
        <f>IF(AD26=0,"-",IF(AD26&gt;=AD$4,"G","-"))</f>
        <v>-</v>
      </c>
      <c r="AE27" s="34" t="str">
        <f>IF(AD26=0,"-",IF(AD26&gt;=AD$5,"Z","-"))</f>
        <v>-</v>
      </c>
      <c r="AF27" s="35" t="str">
        <f>IF(AD26=0,"-",IF(AD26&gt;=AD$6,"B","-"))</f>
        <v>-</v>
      </c>
      <c r="AG27" s="33" t="str">
        <f>IF(AG26=0,"-",IF(AG26&gt;=AG$4,"G","-"))</f>
        <v>-</v>
      </c>
      <c r="AH27" s="34" t="str">
        <f>IF(AG26=0,"-",IF(AG26&gt;=AG$5,"Z","-"))</f>
        <v>-</v>
      </c>
      <c r="AI27" s="35" t="str">
        <f>IF(AG26=0,"-",IF(AG26&gt;=AG$6,"B","-"))</f>
        <v>-</v>
      </c>
      <c r="AJ27" s="33" t="str">
        <f>IF(AJ26=0,"-",IF(AJ26&gt;=AJ$4,"G","-"))</f>
        <v>-</v>
      </c>
      <c r="AK27" s="34" t="str">
        <f>IF(AJ26=0,"-",IF(AJ26&gt;=AJ$5,"Z","-"))</f>
        <v>-</v>
      </c>
      <c r="AL27" s="35" t="str">
        <f>IF(AJ26=0,"-",IF(AJ26&gt;=AJ$6,"B","-"))</f>
        <v>-</v>
      </c>
      <c r="AM27" s="33" t="str">
        <f>IF(AM26=0,"-",IF(AM26&gt;=AM$4,"G","-"))</f>
        <v>-</v>
      </c>
      <c r="AN27" s="34" t="str">
        <f>IF(AM26=0,"-",IF(AM26&gt;=AM$5,"Z","-"))</f>
        <v>-</v>
      </c>
      <c r="AO27" s="35" t="str">
        <f>IF(AM26=0,"-",IF(AM26&gt;=AM$6,"B","-"))</f>
        <v>-</v>
      </c>
      <c r="AP27" s="183" t="e">
        <f>IF(AND(OR(#REF!="Brons",#REF!="Brons")),"Brons","-")</f>
        <v>#REF!</v>
      </c>
      <c r="AQ27" s="78">
        <f>COUNTIF(C27:W27,"B")</f>
        <v>0</v>
      </c>
      <c r="AR27" s="67">
        <f>COUNTIF(X27:AO27,"B")</f>
        <v>0</v>
      </c>
      <c r="AS27" s="58" t="b">
        <f>IF(AND(AQ27&gt;=3,AR27&gt;=4),"BRONS")</f>
        <v>0</v>
      </c>
      <c r="AT27" s="59" t="b">
        <f>IF(AND(AQ27&gt;=4,AR27&gt;=3),"BRONS")</f>
        <v>0</v>
      </c>
      <c r="AU27" s="79">
        <f>COUNTIF(C27:W27,"Z")</f>
        <v>0</v>
      </c>
      <c r="AV27" s="67">
        <f>COUNTIF(X27:AO27,"Z")</f>
        <v>0</v>
      </c>
      <c r="AW27" s="58" t="b">
        <f>IF(AND(AU27&gt;=3,AV27&gt;=4),"ZILVER")</f>
        <v>0</v>
      </c>
      <c r="AX27" s="60" t="b">
        <f>IF(AND(AU27&gt;=4,AV27&gt;=3),"ZILVER")</f>
        <v>0</v>
      </c>
      <c r="AY27" s="78">
        <f>COUNTIF(C27:W27,"G")</f>
        <v>0</v>
      </c>
      <c r="AZ27" s="67">
        <f>COUNTIF(X27:AO27,"G")</f>
        <v>0</v>
      </c>
      <c r="BA27" s="58" t="b">
        <f>IF(AND(AY27&gt;=3,AZ27&gt;=4),"GOUD")</f>
        <v>0</v>
      </c>
      <c r="BB27" s="59" t="b">
        <f>IF(AND(AY27&gt;=4,AZ27&gt;=3),"GOUD")</f>
        <v>0</v>
      </c>
    </row>
    <row r="28" spans="1:54" ht="13.5" customHeight="1">
      <c r="A28" s="373"/>
      <c r="B28" s="90"/>
      <c r="C28" s="259"/>
      <c r="D28" s="260"/>
      <c r="E28" s="261"/>
      <c r="F28" s="260"/>
      <c r="G28" s="260"/>
      <c r="H28" s="260"/>
      <c r="I28" s="259"/>
      <c r="J28" s="260"/>
      <c r="K28" s="261"/>
      <c r="L28" s="254"/>
      <c r="M28" s="254"/>
      <c r="N28" s="254"/>
      <c r="O28" s="375"/>
      <c r="P28" s="254"/>
      <c r="Q28" s="376"/>
      <c r="R28" s="254"/>
      <c r="S28" s="254"/>
      <c r="T28" s="254"/>
      <c r="U28" s="375"/>
      <c r="V28" s="254"/>
      <c r="W28" s="376"/>
      <c r="X28" s="256"/>
      <c r="Y28" s="256"/>
      <c r="Z28" s="256"/>
      <c r="AA28" s="255"/>
      <c r="AB28" s="256"/>
      <c r="AC28" s="257"/>
      <c r="AD28" s="256"/>
      <c r="AE28" s="256"/>
      <c r="AF28" s="256"/>
      <c r="AG28" s="255"/>
      <c r="AH28" s="256"/>
      <c r="AI28" s="257"/>
      <c r="AJ28" s="256"/>
      <c r="AK28" s="256"/>
      <c r="AL28" s="256"/>
      <c r="AM28" s="255"/>
      <c r="AN28" s="256"/>
      <c r="AO28" s="257"/>
      <c r="AP28" s="182" t="str">
        <f>IF(AND(OR(BA29="GOUD",BB29="GOUD")),"GOUD",IF(AND(OR(AW29="ZILVER",AX29="ZILVER")),"ZILVER",IF(AND(OR(AS29="BRONS",AT29="BRONS")),"BRONS","GROEN")))</f>
        <v>GROEN</v>
      </c>
      <c r="AQ28" s="137"/>
      <c r="AR28" s="64"/>
      <c r="AS28" s="55"/>
      <c r="AT28" s="139"/>
      <c r="AU28" s="138"/>
      <c r="AV28" s="64"/>
      <c r="AW28" s="55"/>
      <c r="AX28" s="138"/>
      <c r="AY28" s="137"/>
      <c r="AZ28" s="64"/>
      <c r="BA28" s="55"/>
      <c r="BB28" s="139"/>
    </row>
    <row r="29" spans="1:54" ht="13.5" customHeight="1" thickBot="1">
      <c r="A29" s="374"/>
      <c r="B29" s="90"/>
      <c r="C29" s="33" t="str">
        <f>IF(C28=0,"-",IF(C28&lt;=C$4,"G","-"))</f>
        <v>-</v>
      </c>
      <c r="D29" s="34" t="str">
        <f>IF(C28=0,"-",IF(C28&lt;=C$5,"Z","-"))</f>
        <v>-</v>
      </c>
      <c r="E29" s="35" t="str">
        <f>IF(C28=0,"-",IF(C28&lt;=C$6,"B","-"))</f>
        <v>-</v>
      </c>
      <c r="F29" s="33" t="str">
        <f>IF(F28=0,"-",IF(F28&lt;=F$4,"G","-"))</f>
        <v>-</v>
      </c>
      <c r="G29" s="34" t="str">
        <f>IF(F28=0,"-",IF(F28&lt;=F$5,"Z","-"))</f>
        <v>-</v>
      </c>
      <c r="H29" s="35" t="str">
        <f>IF(F28=0,"-",IF(F28&lt;=F$6,"B","-"))</f>
        <v>-</v>
      </c>
      <c r="I29" s="33" t="str">
        <f>IF(I28=0,"-",IF(I28&lt;=I$4,"G","-"))</f>
        <v>-</v>
      </c>
      <c r="J29" s="34" t="str">
        <f>IF(I28=0,"-",IF(I28&lt;=I$5,"Z","-"))</f>
        <v>-</v>
      </c>
      <c r="K29" s="35" t="str">
        <f>IF(I28=0,"-",IF(I28&lt;=I$6,"B","-"))</f>
        <v>-</v>
      </c>
      <c r="L29" s="33" t="str">
        <f>IF(L28=0,"-",IF(L28&lt;=L$4,"G","-"))</f>
        <v>-</v>
      </c>
      <c r="M29" s="34" t="str">
        <f>IF(L28=0,"-",IF(L28&lt;=L$5,"Z","-"))</f>
        <v>-</v>
      </c>
      <c r="N29" s="35" t="str">
        <f>IF(L28=0,"-",IF(L28&lt;=L$6,"B","-"))</f>
        <v>-</v>
      </c>
      <c r="O29" s="33" t="str">
        <f>IF(O28=0,"-",IF(O28&lt;=O$4,"G","-"))</f>
        <v>-</v>
      </c>
      <c r="P29" s="34" t="str">
        <f>IF(O28=0,"-",IF(O28&lt;=O$5,"Z","-"))</f>
        <v>-</v>
      </c>
      <c r="Q29" s="35" t="str">
        <f>IF(O28=0,"-",IF(O28&lt;=O$6,"B","-"))</f>
        <v>-</v>
      </c>
      <c r="R29" s="33" t="str">
        <f>IF(R28=0,"-",IF(R28&lt;=R$4,"G","-"))</f>
        <v>-</v>
      </c>
      <c r="S29" s="34" t="str">
        <f>IF(R28=0,"-",IF(R28&lt;=R$5,"Z","-"))</f>
        <v>-</v>
      </c>
      <c r="T29" s="35" t="str">
        <f>IF(R28=0,"-",IF(R28&lt;=R$6,"B","-"))</f>
        <v>-</v>
      </c>
      <c r="U29" s="33" t="str">
        <f>IF(U28=0,"-",IF(U28&lt;=U$4,"G","-"))</f>
        <v>-</v>
      </c>
      <c r="V29" s="34" t="str">
        <f>IF(U28=0,"-",IF(U28&lt;=U$5,"Z","-"))</f>
        <v>-</v>
      </c>
      <c r="W29" s="35" t="str">
        <f>IF(U28=0,"-",IF(U28&lt;=U$6,"B","-"))</f>
        <v>-</v>
      </c>
      <c r="X29" s="33" t="str">
        <f>IF(X28=0,"-",IF(X28&gt;=X$4,"G","-"))</f>
        <v>-</v>
      </c>
      <c r="Y29" s="34" t="str">
        <f>IF(X28=0,"-",IF(X28&gt;=X$5,"Z","-"))</f>
        <v>-</v>
      </c>
      <c r="Z29" s="35" t="str">
        <f>IF(X28=0,"-",IF(X28&gt;=X$6,"B","-"))</f>
        <v>-</v>
      </c>
      <c r="AA29" s="33" t="str">
        <f>IF(AA28=0,"-",IF(AA28&gt;=AA$4,"G","-"))</f>
        <v>-</v>
      </c>
      <c r="AB29" s="34" t="str">
        <f>IF(AA28=0,"-",IF(AA28&gt;=AA$5,"Z","-"))</f>
        <v>-</v>
      </c>
      <c r="AC29" s="35" t="str">
        <f>IF(AA28=0,"-",IF(AA28&gt;=AA$6,"B","-"))</f>
        <v>-</v>
      </c>
      <c r="AD29" s="33" t="str">
        <f>IF(AD28=0,"-",IF(AD28&gt;=AD$4,"G","-"))</f>
        <v>-</v>
      </c>
      <c r="AE29" s="34" t="str">
        <f>IF(AD28=0,"-",IF(AD28&gt;=AD$5,"Z","-"))</f>
        <v>-</v>
      </c>
      <c r="AF29" s="35" t="str">
        <f>IF(AD28=0,"-",IF(AD28&gt;=AD$6,"B","-"))</f>
        <v>-</v>
      </c>
      <c r="AG29" s="33" t="str">
        <f>IF(AG28=0,"-",IF(AG28&gt;=AG$4,"G","-"))</f>
        <v>-</v>
      </c>
      <c r="AH29" s="34" t="str">
        <f>IF(AG28=0,"-",IF(AG28&gt;=AG$5,"Z","-"))</f>
        <v>-</v>
      </c>
      <c r="AI29" s="35" t="str">
        <f>IF(AG28=0,"-",IF(AG28&gt;=AG$6,"B","-"))</f>
        <v>-</v>
      </c>
      <c r="AJ29" s="33" t="str">
        <f>IF(AJ28=0,"-",IF(AJ28&gt;=AJ$4,"G","-"))</f>
        <v>-</v>
      </c>
      <c r="AK29" s="34" t="str">
        <f>IF(AJ28=0,"-",IF(AJ28&gt;=AJ$5,"Z","-"))</f>
        <v>-</v>
      </c>
      <c r="AL29" s="35" t="str">
        <f>IF(AJ28=0,"-",IF(AJ28&gt;=AJ$6,"B","-"))</f>
        <v>-</v>
      </c>
      <c r="AM29" s="33" t="str">
        <f>IF(AM28=0,"-",IF(AM28&gt;=AM$4,"G","-"))</f>
        <v>-</v>
      </c>
      <c r="AN29" s="34" t="str">
        <f>IF(AM28=0,"-",IF(AM28&gt;=AM$5,"Z","-"))</f>
        <v>-</v>
      </c>
      <c r="AO29" s="35" t="str">
        <f>IF(AM28=0,"-",IF(AM28&gt;=AM$6,"B","-"))</f>
        <v>-</v>
      </c>
      <c r="AP29" s="183" t="e">
        <f>IF(AND(OR(#REF!="Brons",#REF!="Brons")),"Brons","-")</f>
        <v>#REF!</v>
      </c>
      <c r="AQ29" s="78">
        <f>COUNTIF(C29:W29,"B")</f>
        <v>0</v>
      </c>
      <c r="AR29" s="67">
        <f>COUNTIF(X29:AO29,"B")</f>
        <v>0</v>
      </c>
      <c r="AS29" s="58" t="b">
        <f>IF(AND(AQ29&gt;=3,AR29&gt;=4),"BRONS")</f>
        <v>0</v>
      </c>
      <c r="AT29" s="59" t="b">
        <f>IF(AND(AQ29&gt;=4,AR29&gt;=3),"BRONS")</f>
        <v>0</v>
      </c>
      <c r="AU29" s="79">
        <f>COUNTIF(C29:W29,"Z")</f>
        <v>0</v>
      </c>
      <c r="AV29" s="67">
        <f>COUNTIF(X29:AO29,"Z")</f>
        <v>0</v>
      </c>
      <c r="AW29" s="58" t="b">
        <f>IF(AND(AU29&gt;=3,AV29&gt;=4),"ZILVER")</f>
        <v>0</v>
      </c>
      <c r="AX29" s="60" t="b">
        <f>IF(AND(AU29&gt;=4,AV29&gt;=3),"ZILVER")</f>
        <v>0</v>
      </c>
      <c r="AY29" s="78">
        <f>COUNTIF(C29:W29,"G")</f>
        <v>0</v>
      </c>
      <c r="AZ29" s="67">
        <f>COUNTIF(X29:AO29,"G")</f>
        <v>0</v>
      </c>
      <c r="BA29" s="58" t="b">
        <f>IF(AND(AY29&gt;=3,AZ29&gt;=4),"GOUD")</f>
        <v>0</v>
      </c>
      <c r="BB29" s="59" t="b">
        <f>IF(AND(AY29&gt;=4,AZ29&gt;=3),"GOUD")</f>
        <v>0</v>
      </c>
    </row>
    <row r="30" spans="1:54" ht="13.5" customHeight="1">
      <c r="A30" s="373"/>
      <c r="B30" s="90"/>
      <c r="C30" s="259"/>
      <c r="D30" s="260"/>
      <c r="E30" s="261"/>
      <c r="F30" s="260"/>
      <c r="G30" s="260"/>
      <c r="H30" s="260"/>
      <c r="I30" s="259"/>
      <c r="J30" s="260"/>
      <c r="K30" s="261"/>
      <c r="L30" s="254"/>
      <c r="M30" s="254"/>
      <c r="N30" s="254"/>
      <c r="O30" s="375"/>
      <c r="P30" s="254"/>
      <c r="Q30" s="376"/>
      <c r="R30" s="254"/>
      <c r="S30" s="254"/>
      <c r="T30" s="254"/>
      <c r="U30" s="375"/>
      <c r="V30" s="254"/>
      <c r="W30" s="376"/>
      <c r="X30" s="256"/>
      <c r="Y30" s="256"/>
      <c r="Z30" s="256"/>
      <c r="AA30" s="255"/>
      <c r="AB30" s="256"/>
      <c r="AC30" s="257"/>
      <c r="AD30" s="256"/>
      <c r="AE30" s="256"/>
      <c r="AF30" s="256"/>
      <c r="AG30" s="255"/>
      <c r="AH30" s="256"/>
      <c r="AI30" s="257"/>
      <c r="AJ30" s="256"/>
      <c r="AK30" s="256"/>
      <c r="AL30" s="256"/>
      <c r="AM30" s="255"/>
      <c r="AN30" s="256"/>
      <c r="AO30" s="257"/>
      <c r="AP30" s="182" t="str">
        <f>IF(AND(OR(BA31="GOUD",BB31="GOUD")),"GOUD",IF(AND(OR(AW31="ZILVER",AX31="ZILVER")),"ZILVER",IF(AND(OR(AS31="BRONS",AT31="BRONS")),"BRONS","GROEN")))</f>
        <v>GROEN</v>
      </c>
      <c r="AQ30" s="63"/>
      <c r="AR30" s="64"/>
      <c r="AS30" s="55"/>
      <c r="AT30" s="65"/>
      <c r="AU30" s="66"/>
      <c r="AV30" s="64"/>
      <c r="AW30" s="55"/>
      <c r="AX30" s="66"/>
      <c r="AY30" s="63"/>
      <c r="AZ30" s="64"/>
      <c r="BA30" s="55"/>
      <c r="BB30" s="65"/>
    </row>
    <row r="31" spans="1:54" ht="13.5" customHeight="1" thickBot="1">
      <c r="A31" s="374"/>
      <c r="B31" s="90"/>
      <c r="C31" s="33" t="str">
        <f>IF(C30=0,"-",IF(C30&lt;=C$4,"G","-"))</f>
        <v>-</v>
      </c>
      <c r="D31" s="34" t="str">
        <f>IF(C30=0,"-",IF(C30&lt;=C$5,"Z","-"))</f>
        <v>-</v>
      </c>
      <c r="E31" s="35" t="str">
        <f>IF(C30=0,"-",IF(C30&lt;=C$6,"B","-"))</f>
        <v>-</v>
      </c>
      <c r="F31" s="33" t="str">
        <f>IF(F30=0,"-",IF(F30&lt;=F$4,"G","-"))</f>
        <v>-</v>
      </c>
      <c r="G31" s="34" t="str">
        <f>IF(F30=0,"-",IF(F30&lt;=F$5,"Z","-"))</f>
        <v>-</v>
      </c>
      <c r="H31" s="35" t="str">
        <f>IF(F30=0,"-",IF(F30&lt;=F$6,"B","-"))</f>
        <v>-</v>
      </c>
      <c r="I31" s="33" t="str">
        <f>IF(I30=0,"-",IF(I30&lt;=I$4,"G","-"))</f>
        <v>-</v>
      </c>
      <c r="J31" s="34" t="str">
        <f>IF(I30=0,"-",IF(I30&lt;=I$5,"Z","-"))</f>
        <v>-</v>
      </c>
      <c r="K31" s="35" t="str">
        <f>IF(I30=0,"-",IF(I30&lt;=I$6,"B","-"))</f>
        <v>-</v>
      </c>
      <c r="L31" s="33" t="str">
        <f>IF(L30=0,"-",IF(L30&lt;=L$4,"G","-"))</f>
        <v>-</v>
      </c>
      <c r="M31" s="34" t="str">
        <f>IF(L30=0,"-",IF(L30&lt;=L$5,"Z","-"))</f>
        <v>-</v>
      </c>
      <c r="N31" s="35" t="str">
        <f>IF(L30=0,"-",IF(L30&lt;=L$6,"B","-"))</f>
        <v>-</v>
      </c>
      <c r="O31" s="33" t="str">
        <f>IF(O30=0,"-",IF(O30&lt;=O$4,"G","-"))</f>
        <v>-</v>
      </c>
      <c r="P31" s="34" t="str">
        <f>IF(O30=0,"-",IF(O30&lt;=O$5,"Z","-"))</f>
        <v>-</v>
      </c>
      <c r="Q31" s="35" t="str">
        <f>IF(O30=0,"-",IF(O30&lt;=O$6,"B","-"))</f>
        <v>-</v>
      </c>
      <c r="R31" s="33" t="str">
        <f>IF(R30=0,"-",IF(R30&lt;=R$4,"G","-"))</f>
        <v>-</v>
      </c>
      <c r="S31" s="34" t="str">
        <f>IF(R30=0,"-",IF(R30&lt;=R$5,"Z","-"))</f>
        <v>-</v>
      </c>
      <c r="T31" s="35" t="str">
        <f>IF(R30=0,"-",IF(R30&lt;=R$6,"B","-"))</f>
        <v>-</v>
      </c>
      <c r="U31" s="33" t="str">
        <f>IF(U30=0,"-",IF(U30&lt;=U$4,"G","-"))</f>
        <v>-</v>
      </c>
      <c r="V31" s="34" t="str">
        <f>IF(U30=0,"-",IF(U30&lt;=U$5,"Z","-"))</f>
        <v>-</v>
      </c>
      <c r="W31" s="35" t="str">
        <f>IF(U30=0,"-",IF(U30&lt;=U$6,"B","-"))</f>
        <v>-</v>
      </c>
      <c r="X31" s="33" t="str">
        <f>IF(X30=0,"-",IF(X30&gt;=X$4,"G","-"))</f>
        <v>-</v>
      </c>
      <c r="Y31" s="34" t="str">
        <f>IF(X30=0,"-",IF(X30&gt;=X$5,"Z","-"))</f>
        <v>-</v>
      </c>
      <c r="Z31" s="35" t="str">
        <f>IF(X30=0,"-",IF(X30&gt;=X$6,"B","-"))</f>
        <v>-</v>
      </c>
      <c r="AA31" s="33" t="str">
        <f>IF(AA30=0,"-",IF(AA30&gt;=AA$4,"G","-"))</f>
        <v>-</v>
      </c>
      <c r="AB31" s="34" t="str">
        <f>IF(AA30=0,"-",IF(AA30&gt;=AA$5,"Z","-"))</f>
        <v>-</v>
      </c>
      <c r="AC31" s="35" t="str">
        <f>IF(AA30=0,"-",IF(AA30&gt;=AA$6,"B","-"))</f>
        <v>-</v>
      </c>
      <c r="AD31" s="33" t="str">
        <f>IF(AD30=0,"-",IF(AD30&gt;=AD$4,"G","-"))</f>
        <v>-</v>
      </c>
      <c r="AE31" s="34" t="str">
        <f>IF(AD30=0,"-",IF(AD30&gt;=AD$5,"Z","-"))</f>
        <v>-</v>
      </c>
      <c r="AF31" s="35" t="str">
        <f>IF(AD30=0,"-",IF(AD30&gt;=AD$6,"B","-"))</f>
        <v>-</v>
      </c>
      <c r="AG31" s="33" t="str">
        <f>IF(AG30=0,"-",IF(AG30&gt;=AG$4,"G","-"))</f>
        <v>-</v>
      </c>
      <c r="AH31" s="34" t="str">
        <f>IF(AG30=0,"-",IF(AG30&gt;=AG$5,"Z","-"))</f>
        <v>-</v>
      </c>
      <c r="AI31" s="35" t="str">
        <f>IF(AG30=0,"-",IF(AG30&gt;=AG$6,"B","-"))</f>
        <v>-</v>
      </c>
      <c r="AJ31" s="33" t="str">
        <f>IF(AJ30=0,"-",IF(AJ30&gt;=AJ$4,"G","-"))</f>
        <v>-</v>
      </c>
      <c r="AK31" s="34" t="str">
        <f>IF(AJ30=0,"-",IF(AJ30&gt;=AJ$5,"Z","-"))</f>
        <v>-</v>
      </c>
      <c r="AL31" s="35" t="str">
        <f>IF(AJ30=0,"-",IF(AJ30&gt;=AJ$6,"B","-"))</f>
        <v>-</v>
      </c>
      <c r="AM31" s="33" t="str">
        <f>IF(AM30=0,"-",IF(AM30&gt;=AM$4,"G","-"))</f>
        <v>-</v>
      </c>
      <c r="AN31" s="34" t="str">
        <f>IF(AM30=0,"-",IF(AM30&gt;=AM$5,"Z","-"))</f>
        <v>-</v>
      </c>
      <c r="AO31" s="35" t="str">
        <f>IF(AM30=0,"-",IF(AM30&gt;=AM$6,"B","-"))</f>
        <v>-</v>
      </c>
      <c r="AP31" s="183" t="e">
        <f>IF(AND(OR(#REF!="Brons",#REF!="Brons")),"Brons","-")</f>
        <v>#REF!</v>
      </c>
      <c r="AQ31" s="78">
        <f>COUNTIF(C31:W31,"B")</f>
        <v>0</v>
      </c>
      <c r="AR31" s="67">
        <f>COUNTIF(X31:AO31,"B")</f>
        <v>0</v>
      </c>
      <c r="AS31" s="58" t="b">
        <f>IF(AND(AQ31&gt;=3,AR31&gt;=4),"BRONS")</f>
        <v>0</v>
      </c>
      <c r="AT31" s="59" t="b">
        <f>IF(AND(AQ31&gt;=4,AR31&gt;=3),"BRONS")</f>
        <v>0</v>
      </c>
      <c r="AU31" s="79">
        <f>COUNTIF(C31:W31,"Z")</f>
        <v>0</v>
      </c>
      <c r="AV31" s="67">
        <f>COUNTIF(X31:AO31,"Z")</f>
        <v>0</v>
      </c>
      <c r="AW31" s="58" t="b">
        <f>IF(AND(AU31&gt;=3,AV31&gt;=4),"ZILVER")</f>
        <v>0</v>
      </c>
      <c r="AX31" s="60" t="b">
        <f>IF(AND(AU31&gt;=4,AV31&gt;=3),"ZILVER")</f>
        <v>0</v>
      </c>
      <c r="AY31" s="78">
        <f>COUNTIF(C31:W31,"G")</f>
        <v>0</v>
      </c>
      <c r="AZ31" s="67">
        <f>COUNTIF(X31:AO31,"G")</f>
        <v>0</v>
      </c>
      <c r="BA31" s="58" t="b">
        <f>IF(AND(AY31&gt;=3,AZ31&gt;=4),"GOUD")</f>
        <v>0</v>
      </c>
      <c r="BB31" s="59" t="b">
        <f>IF(AND(AY31&gt;=4,AZ31&gt;=3),"GOUD")</f>
        <v>0</v>
      </c>
    </row>
    <row r="32" spans="1:54" ht="13.5" customHeight="1">
      <c r="A32" s="25"/>
      <c r="B32" s="2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3.5" customHeight="1">
      <c r="A33" s="91" t="s">
        <v>40</v>
      </c>
      <c r="B33" s="25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3.5" customHeight="1">
      <c r="A34" s="91" t="s">
        <v>31</v>
      </c>
      <c r="B34" s="25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3.5" customHeight="1">
      <c r="A35" s="91" t="s">
        <v>41</v>
      </c>
      <c r="B35" s="25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3.5" customHeight="1">
      <c r="A36" s="25"/>
      <c r="B36" s="25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3.5" customHeight="1"/>
    <row r="38" spans="1:23" ht="13.5" customHeight="1"/>
    <row r="39" spans="1:23" ht="13.5" customHeight="1"/>
  </sheetData>
  <mergeCells count="247">
    <mergeCell ref="AA26:AC26"/>
    <mergeCell ref="AD26:AF26"/>
    <mergeCell ref="AD5:AF5"/>
    <mergeCell ref="AA5:AC5"/>
    <mergeCell ref="C8:E8"/>
    <mergeCell ref="F8:H8"/>
    <mergeCell ref="X6:Z6"/>
    <mergeCell ref="AA6:AC6"/>
    <mergeCell ref="AD10:AF10"/>
    <mergeCell ref="AA8:AC8"/>
    <mergeCell ref="L6:N6"/>
    <mergeCell ref="O6:Q6"/>
    <mergeCell ref="R6:T6"/>
    <mergeCell ref="C7:E7"/>
    <mergeCell ref="AD6:AF6"/>
    <mergeCell ref="AD7:AF7"/>
    <mergeCell ref="C6:E6"/>
    <mergeCell ref="U5:W5"/>
    <mergeCell ref="X5:Z5"/>
    <mergeCell ref="C5:E5"/>
    <mergeCell ref="F6:H6"/>
    <mergeCell ref="I6:K6"/>
    <mergeCell ref="U7:W7"/>
    <mergeCell ref="X7:Z7"/>
    <mergeCell ref="AA7:AC7"/>
    <mergeCell ref="F7:H7"/>
    <mergeCell ref="I7:K7"/>
    <mergeCell ref="U6:W6"/>
    <mergeCell ref="F5:H5"/>
    <mergeCell ref="L7:N7"/>
    <mergeCell ref="O7:Q7"/>
    <mergeCell ref="R7:T7"/>
    <mergeCell ref="I5:K5"/>
    <mergeCell ref="L5:N5"/>
    <mergeCell ref="O5:Q5"/>
    <mergeCell ref="R5:T5"/>
    <mergeCell ref="AD3:AF3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U3:W3"/>
    <mergeCell ref="X3:Z3"/>
    <mergeCell ref="C3:E3"/>
    <mergeCell ref="F3:H3"/>
    <mergeCell ref="AA3:AC3"/>
    <mergeCell ref="O3:Q3"/>
    <mergeCell ref="R3:T3"/>
    <mergeCell ref="I3:K3"/>
    <mergeCell ref="L3:N3"/>
    <mergeCell ref="L12:N12"/>
    <mergeCell ref="O12:Q12"/>
    <mergeCell ref="U10:W10"/>
    <mergeCell ref="C10:E10"/>
    <mergeCell ref="F10:H10"/>
    <mergeCell ref="I10:K10"/>
    <mergeCell ref="I8:K8"/>
    <mergeCell ref="AD8:AF8"/>
    <mergeCell ref="R8:T8"/>
    <mergeCell ref="U8:W8"/>
    <mergeCell ref="X8:Z8"/>
    <mergeCell ref="L8:N8"/>
    <mergeCell ref="O8:Q8"/>
    <mergeCell ref="X10:Z10"/>
    <mergeCell ref="AA10:AC10"/>
    <mergeCell ref="L10:N10"/>
    <mergeCell ref="O10:Q10"/>
    <mergeCell ref="AD12:AF12"/>
    <mergeCell ref="R14:T14"/>
    <mergeCell ref="U14:W14"/>
    <mergeCell ref="X14:Z14"/>
    <mergeCell ref="AA14:AC14"/>
    <mergeCell ref="AD14:AF14"/>
    <mergeCell ref="R12:T12"/>
    <mergeCell ref="U12:W12"/>
    <mergeCell ref="X12:Z12"/>
    <mergeCell ref="AA12:AC12"/>
    <mergeCell ref="A30:A31"/>
    <mergeCell ref="C30:E30"/>
    <mergeCell ref="F30:H30"/>
    <mergeCell ref="I30:K30"/>
    <mergeCell ref="A16:A17"/>
    <mergeCell ref="C16:E16"/>
    <mergeCell ref="F16:H16"/>
    <mergeCell ref="I16:K16"/>
    <mergeCell ref="A10:A11"/>
    <mergeCell ref="A12:A13"/>
    <mergeCell ref="C12:E12"/>
    <mergeCell ref="F12:H12"/>
    <mergeCell ref="I12:K12"/>
    <mergeCell ref="A14:A15"/>
    <mergeCell ref="C14:E14"/>
    <mergeCell ref="F14:H14"/>
    <mergeCell ref="I14:K14"/>
    <mergeCell ref="A20:A21"/>
    <mergeCell ref="C20:E20"/>
    <mergeCell ref="F20:H20"/>
    <mergeCell ref="I20:K20"/>
    <mergeCell ref="A22:A23"/>
    <mergeCell ref="C22:E22"/>
    <mergeCell ref="F22:H22"/>
    <mergeCell ref="L16:N16"/>
    <mergeCell ref="L18:N18"/>
    <mergeCell ref="O16:Q16"/>
    <mergeCell ref="A18:A19"/>
    <mergeCell ref="C18:E18"/>
    <mergeCell ref="F18:H18"/>
    <mergeCell ref="I18:K18"/>
    <mergeCell ref="O18:Q18"/>
    <mergeCell ref="X30:Z30"/>
    <mergeCell ref="L20:N20"/>
    <mergeCell ref="O20:Q20"/>
    <mergeCell ref="I22:K22"/>
    <mergeCell ref="L22:N22"/>
    <mergeCell ref="O22:Q22"/>
    <mergeCell ref="U22:W22"/>
    <mergeCell ref="X22:Z22"/>
    <mergeCell ref="A28:A29"/>
    <mergeCell ref="C28:E28"/>
    <mergeCell ref="F28:H28"/>
    <mergeCell ref="I28:K28"/>
    <mergeCell ref="L28:N28"/>
    <mergeCell ref="O28:Q28"/>
    <mergeCell ref="R28:T28"/>
    <mergeCell ref="U28:W28"/>
    <mergeCell ref="AA30:AC30"/>
    <mergeCell ref="AD30:AF30"/>
    <mergeCell ref="R16:T16"/>
    <mergeCell ref="U16:W16"/>
    <mergeCell ref="X16:Z16"/>
    <mergeCell ref="AA16:AC16"/>
    <mergeCell ref="AA18:AC18"/>
    <mergeCell ref="AD18:AF18"/>
    <mergeCell ref="R18:T18"/>
    <mergeCell ref="U18:W18"/>
    <mergeCell ref="X18:Z18"/>
    <mergeCell ref="AA22:AC22"/>
    <mergeCell ref="AD22:AF22"/>
    <mergeCell ref="AA28:AC28"/>
    <mergeCell ref="AD28:AF28"/>
    <mergeCell ref="AA24:AC24"/>
    <mergeCell ref="AD24:AF24"/>
    <mergeCell ref="R24:T24"/>
    <mergeCell ref="R20:T20"/>
    <mergeCell ref="U20:W20"/>
    <mergeCell ref="X20:Z20"/>
    <mergeCell ref="AA20:AC20"/>
    <mergeCell ref="AD20:AF20"/>
    <mergeCell ref="R22:T22"/>
    <mergeCell ref="AM5:AO5"/>
    <mergeCell ref="AG6:AI6"/>
    <mergeCell ref="AJ6:AL6"/>
    <mergeCell ref="AM6:AO6"/>
    <mergeCell ref="AM3:AO3"/>
    <mergeCell ref="AG4:AI4"/>
    <mergeCell ref="AJ4:AL4"/>
    <mergeCell ref="AM4:AO4"/>
    <mergeCell ref="L30:N30"/>
    <mergeCell ref="O30:Q30"/>
    <mergeCell ref="AG3:AI3"/>
    <mergeCell ref="AJ3:AL3"/>
    <mergeCell ref="AG5:AI5"/>
    <mergeCell ref="AJ5:AL5"/>
    <mergeCell ref="AJ12:AL12"/>
    <mergeCell ref="AJ16:AL16"/>
    <mergeCell ref="L14:N14"/>
    <mergeCell ref="O14:Q14"/>
    <mergeCell ref="R10:T10"/>
    <mergeCell ref="AD16:AF16"/>
    <mergeCell ref="R30:T30"/>
    <mergeCell ref="U30:W30"/>
    <mergeCell ref="AM12:AO12"/>
    <mergeCell ref="AM16:AO16"/>
    <mergeCell ref="AY7:BB7"/>
    <mergeCell ref="AG8:AI8"/>
    <mergeCell ref="AJ8:AL8"/>
    <mergeCell ref="AM8:AO8"/>
    <mergeCell ref="AG7:AI7"/>
    <mergeCell ref="AJ7:AL7"/>
    <mergeCell ref="AM7:AO7"/>
    <mergeCell ref="AP7:AP8"/>
    <mergeCell ref="AQ7:AT7"/>
    <mergeCell ref="AU7:AX7"/>
    <mergeCell ref="AP12:AP13"/>
    <mergeCell ref="AG14:AI14"/>
    <mergeCell ref="AJ14:AL14"/>
    <mergeCell ref="AM14:AO14"/>
    <mergeCell ref="AP14:AP15"/>
    <mergeCell ref="AG12:AI12"/>
    <mergeCell ref="AG10:AI10"/>
    <mergeCell ref="AJ10:AL10"/>
    <mergeCell ref="AM10:AO10"/>
    <mergeCell ref="AP10:AP11"/>
    <mergeCell ref="AP16:AP17"/>
    <mergeCell ref="AG30:AI30"/>
    <mergeCell ref="AJ30:AL30"/>
    <mergeCell ref="AM30:AO30"/>
    <mergeCell ref="AP30:AP31"/>
    <mergeCell ref="AG16:AI16"/>
    <mergeCell ref="AM18:AO18"/>
    <mergeCell ref="AP18:AP19"/>
    <mergeCell ref="AJ18:AL18"/>
    <mergeCell ref="AG18:AI18"/>
    <mergeCell ref="AM20:AO20"/>
    <mergeCell ref="AP20:AP21"/>
    <mergeCell ref="AG22:AI22"/>
    <mergeCell ref="AJ22:AL22"/>
    <mergeCell ref="AM22:AO22"/>
    <mergeCell ref="AP22:AP23"/>
    <mergeCell ref="AG28:AI28"/>
    <mergeCell ref="AJ28:AL28"/>
    <mergeCell ref="AM28:AO28"/>
    <mergeCell ref="AG24:AI24"/>
    <mergeCell ref="AG20:AI20"/>
    <mergeCell ref="AJ20:AL20"/>
    <mergeCell ref="AP28:AP29"/>
    <mergeCell ref="AG26:AI26"/>
    <mergeCell ref="X28:Z28"/>
    <mergeCell ref="O24:Q24"/>
    <mergeCell ref="U24:W24"/>
    <mergeCell ref="X24:Z24"/>
    <mergeCell ref="AJ24:AL24"/>
    <mergeCell ref="AM24:AO24"/>
    <mergeCell ref="AP24:AP25"/>
    <mergeCell ref="A26:A27"/>
    <mergeCell ref="C26:E26"/>
    <mergeCell ref="AJ26:AL26"/>
    <mergeCell ref="AM26:AO26"/>
    <mergeCell ref="AP26:AP27"/>
    <mergeCell ref="A24:A25"/>
    <mergeCell ref="C24:E24"/>
    <mergeCell ref="F24:H24"/>
    <mergeCell ref="I24:K24"/>
    <mergeCell ref="L24:N24"/>
    <mergeCell ref="F26:H26"/>
    <mergeCell ref="I26:K26"/>
    <mergeCell ref="L26:N26"/>
    <mergeCell ref="O26:Q26"/>
    <mergeCell ref="R26:T26"/>
    <mergeCell ref="U26:W26"/>
    <mergeCell ref="X26:Z26"/>
  </mergeCells>
  <phoneticPr fontId="0" type="noConversion"/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MPC</vt:lpstr>
      <vt:lpstr>JPC</vt:lpstr>
      <vt:lpstr>MPB</vt:lpstr>
      <vt:lpstr>JPB</vt:lpstr>
      <vt:lpstr>MPA</vt:lpstr>
      <vt:lpstr>JPA</vt:lpstr>
      <vt:lpstr>MJD</vt:lpstr>
      <vt:lpstr>JJD</vt:lpstr>
      <vt:lpstr>JJC</vt:lpstr>
      <vt:lpstr>MJC</vt:lpstr>
      <vt:lpstr>JJB</vt:lpstr>
      <vt:lpstr>MJB</vt:lpstr>
      <vt:lpstr>JJA</vt:lpstr>
      <vt:lpstr>MJA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Beerens</dc:creator>
  <cp:lastModifiedBy>Paul Swart</cp:lastModifiedBy>
  <cp:lastPrinted>2013-11-22T12:37:37Z</cp:lastPrinted>
  <dcterms:created xsi:type="dcterms:W3CDTF">2008-05-30T15:35:54Z</dcterms:created>
  <dcterms:modified xsi:type="dcterms:W3CDTF">2015-12-14T10:04:41Z</dcterms:modified>
</cp:coreProperties>
</file>